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\\ARCHIV\zakazky\Zakazky2019\1914_PNMO_Oprava střechy_odd_III\Projekt\ROZPOCET\2020_02_17_doplneni izolace demontaz\"/>
    </mc:Choice>
  </mc:AlternateContent>
  <xr:revisionPtr revIDLastSave="0" documentId="13_ncr:1_{227D00B2-4BAB-4639-B9B3-A27FB269FD9B}" xr6:coauthVersionLast="45" xr6:coauthVersionMax="45" xr10:uidLastSave="{00000000-0000-0000-0000-000000000000}"/>
  <bookViews>
    <workbookView xWindow="23880" yWindow="-120" windowWidth="29040" windowHeight="17640" activeTab="1" xr2:uid="{00000000-000D-0000-FFFF-FFFF00000000}"/>
  </bookViews>
  <sheets>
    <sheet name="Rekapitulace stavby" sheetId="1" r:id="rId1"/>
    <sheet name="1914a - Oprava střechy od..." sheetId="2" r:id="rId2"/>
  </sheets>
  <definedNames>
    <definedName name="_xlnm._FilterDatabase" localSheetId="1" hidden="1">'1914a - Oprava střechy od...'!$C$140:$K$916</definedName>
    <definedName name="_xlnm.Print_Titles" localSheetId="1">'1914a - Oprava střechy od...'!$140:$140</definedName>
    <definedName name="_xlnm.Print_Titles" localSheetId="0">'Rekapitulace stavby'!$92:$92</definedName>
    <definedName name="_xlnm.Print_Area" localSheetId="1">'1914a - Oprava střechy od...'!$C$4:$J$76,'1914a - Oprava střechy od...'!$C$128:$K$916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916" i="2"/>
  <c r="BH916" i="2"/>
  <c r="BG916" i="2"/>
  <c r="BF916" i="2"/>
  <c r="T916" i="2"/>
  <c r="T915" i="2" s="1"/>
  <c r="R916" i="2"/>
  <c r="R915" i="2" s="1"/>
  <c r="P916" i="2"/>
  <c r="P915" i="2"/>
  <c r="BK916" i="2"/>
  <c r="BK915" i="2"/>
  <c r="J915" i="2" s="1"/>
  <c r="J121" i="2" s="1"/>
  <c r="J916" i="2"/>
  <c r="BE916" i="2"/>
  <c r="BI914" i="2"/>
  <c r="BH914" i="2"/>
  <c r="BG914" i="2"/>
  <c r="BF914" i="2"/>
  <c r="T914" i="2"/>
  <c r="T913" i="2"/>
  <c r="R914" i="2"/>
  <c r="R913" i="2" s="1"/>
  <c r="P914" i="2"/>
  <c r="P913" i="2"/>
  <c r="BK914" i="2"/>
  <c r="BK913" i="2"/>
  <c r="J913" i="2" s="1"/>
  <c r="J120" i="2" s="1"/>
  <c r="J914" i="2"/>
  <c r="BE914" i="2"/>
  <c r="BI912" i="2"/>
  <c r="BH912" i="2"/>
  <c r="BG912" i="2"/>
  <c r="BF912" i="2"/>
  <c r="T912" i="2"/>
  <c r="T911" i="2"/>
  <c r="R912" i="2"/>
  <c r="R911" i="2" s="1"/>
  <c r="P912" i="2"/>
  <c r="P911" i="2"/>
  <c r="BK912" i="2"/>
  <c r="BK911" i="2"/>
  <c r="J911" i="2" s="1"/>
  <c r="J119" i="2" s="1"/>
  <c r="J912" i="2"/>
  <c r="BE912" i="2"/>
  <c r="BI910" i="2"/>
  <c r="BH910" i="2"/>
  <c r="BG910" i="2"/>
  <c r="BF910" i="2"/>
  <c r="T910" i="2"/>
  <c r="R910" i="2"/>
  <c r="P910" i="2"/>
  <c r="BK910" i="2"/>
  <c r="J910" i="2"/>
  <c r="BE910" i="2"/>
  <c r="BI907" i="2"/>
  <c r="BH907" i="2"/>
  <c r="BG907" i="2"/>
  <c r="BF907" i="2"/>
  <c r="T907" i="2"/>
  <c r="T901" i="2" s="1"/>
  <c r="R907" i="2"/>
  <c r="P907" i="2"/>
  <c r="BK907" i="2"/>
  <c r="J907" i="2"/>
  <c r="BE907" i="2"/>
  <c r="BI903" i="2"/>
  <c r="BH903" i="2"/>
  <c r="BG903" i="2"/>
  <c r="BF903" i="2"/>
  <c r="T903" i="2"/>
  <c r="R903" i="2"/>
  <c r="R901" i="2" s="1"/>
  <c r="P903" i="2"/>
  <c r="BK903" i="2"/>
  <c r="J903" i="2"/>
  <c r="BE903" i="2"/>
  <c r="BI902" i="2"/>
  <c r="BH902" i="2"/>
  <c r="BG902" i="2"/>
  <c r="BF902" i="2"/>
  <c r="T902" i="2"/>
  <c r="R902" i="2"/>
  <c r="P902" i="2"/>
  <c r="P901" i="2" s="1"/>
  <c r="BK902" i="2"/>
  <c r="BK901" i="2"/>
  <c r="J901" i="2" s="1"/>
  <c r="J118" i="2" s="1"/>
  <c r="J902" i="2"/>
  <c r="BE902" i="2" s="1"/>
  <c r="BI900" i="2"/>
  <c r="BH900" i="2"/>
  <c r="BG900" i="2"/>
  <c r="BF900" i="2"/>
  <c r="T900" i="2"/>
  <c r="T899" i="2"/>
  <c r="R900" i="2"/>
  <c r="R899" i="2"/>
  <c r="R898" i="2" s="1"/>
  <c r="P900" i="2"/>
  <c r="P899" i="2"/>
  <c r="P898" i="2" s="1"/>
  <c r="BK900" i="2"/>
  <c r="BK899" i="2" s="1"/>
  <c r="J900" i="2"/>
  <c r="BE900" i="2"/>
  <c r="BI897" i="2"/>
  <c r="BH897" i="2"/>
  <c r="BG897" i="2"/>
  <c r="BF897" i="2"/>
  <c r="T897" i="2"/>
  <c r="T896" i="2"/>
  <c r="T895" i="2" s="1"/>
  <c r="R897" i="2"/>
  <c r="R896" i="2" s="1"/>
  <c r="R895" i="2" s="1"/>
  <c r="P897" i="2"/>
  <c r="P896" i="2" s="1"/>
  <c r="P895" i="2" s="1"/>
  <c r="BK897" i="2"/>
  <c r="BK896" i="2" s="1"/>
  <c r="J897" i="2"/>
  <c r="BE897" i="2" s="1"/>
  <c r="BI888" i="2"/>
  <c r="BH888" i="2"/>
  <c r="BG888" i="2"/>
  <c r="BF888" i="2"/>
  <c r="T888" i="2"/>
  <c r="T866" i="2" s="1"/>
  <c r="R888" i="2"/>
  <c r="P888" i="2"/>
  <c r="BK888" i="2"/>
  <c r="J888" i="2"/>
  <c r="BE888" i="2"/>
  <c r="BI884" i="2"/>
  <c r="BH884" i="2"/>
  <c r="BG884" i="2"/>
  <c r="BF884" i="2"/>
  <c r="T884" i="2"/>
  <c r="R884" i="2"/>
  <c r="R866" i="2" s="1"/>
  <c r="P884" i="2"/>
  <c r="BK884" i="2"/>
  <c r="J884" i="2"/>
  <c r="BE884" i="2"/>
  <c r="BI867" i="2"/>
  <c r="BH867" i="2"/>
  <c r="BG867" i="2"/>
  <c r="BF867" i="2"/>
  <c r="T867" i="2"/>
  <c r="R867" i="2"/>
  <c r="P867" i="2"/>
  <c r="P866" i="2" s="1"/>
  <c r="BK867" i="2"/>
  <c r="BK866" i="2"/>
  <c r="J866" i="2" s="1"/>
  <c r="J113" i="2" s="1"/>
  <c r="J867" i="2"/>
  <c r="BE867" i="2" s="1"/>
  <c r="BI865" i="2"/>
  <c r="BH865" i="2"/>
  <c r="BG865" i="2"/>
  <c r="BF865" i="2"/>
  <c r="T865" i="2"/>
  <c r="R865" i="2"/>
  <c r="P865" i="2"/>
  <c r="BK865" i="2"/>
  <c r="J865" i="2"/>
  <c r="BE865" i="2" s="1"/>
  <c r="BI862" i="2"/>
  <c r="BH862" i="2"/>
  <c r="BG862" i="2"/>
  <c r="BF862" i="2"/>
  <c r="T862" i="2"/>
  <c r="R862" i="2"/>
  <c r="P862" i="2"/>
  <c r="BK862" i="2"/>
  <c r="J862" i="2"/>
  <c r="BE862" i="2"/>
  <c r="BI861" i="2"/>
  <c r="BH861" i="2"/>
  <c r="BG861" i="2"/>
  <c r="BF861" i="2"/>
  <c r="T861" i="2"/>
  <c r="R861" i="2"/>
  <c r="P861" i="2"/>
  <c r="BK861" i="2"/>
  <c r="J861" i="2"/>
  <c r="BE861" i="2"/>
  <c r="BI860" i="2"/>
  <c r="BH860" i="2"/>
  <c r="BG860" i="2"/>
  <c r="BF860" i="2"/>
  <c r="T860" i="2"/>
  <c r="R860" i="2"/>
  <c r="R853" i="2" s="1"/>
  <c r="P860" i="2"/>
  <c r="BK860" i="2"/>
  <c r="J860" i="2"/>
  <c r="BE860" i="2"/>
  <c r="BI854" i="2"/>
  <c r="BH854" i="2"/>
  <c r="BG854" i="2"/>
  <c r="BF854" i="2"/>
  <c r="T854" i="2"/>
  <c r="T853" i="2"/>
  <c r="R854" i="2"/>
  <c r="P854" i="2"/>
  <c r="P853" i="2" s="1"/>
  <c r="BK854" i="2"/>
  <c r="BK853" i="2"/>
  <c r="J853" i="2" s="1"/>
  <c r="J112" i="2" s="1"/>
  <c r="J854" i="2"/>
  <c r="BE854" i="2" s="1"/>
  <c r="BI852" i="2"/>
  <c r="BH852" i="2"/>
  <c r="BG852" i="2"/>
  <c r="BF852" i="2"/>
  <c r="T852" i="2"/>
  <c r="R852" i="2"/>
  <c r="P852" i="2"/>
  <c r="BK852" i="2"/>
  <c r="J852" i="2"/>
  <c r="BE852" i="2" s="1"/>
  <c r="BI848" i="2"/>
  <c r="BH848" i="2"/>
  <c r="BG848" i="2"/>
  <c r="BF848" i="2"/>
  <c r="T848" i="2"/>
  <c r="R848" i="2"/>
  <c r="P848" i="2"/>
  <c r="BK848" i="2"/>
  <c r="J848" i="2"/>
  <c r="BE848" i="2"/>
  <c r="BI847" i="2"/>
  <c r="BH847" i="2"/>
  <c r="BG847" i="2"/>
  <c r="BF847" i="2"/>
  <c r="T847" i="2"/>
  <c r="R847" i="2"/>
  <c r="P847" i="2"/>
  <c r="BK847" i="2"/>
  <c r="J847" i="2"/>
  <c r="BE847" i="2"/>
  <c r="BI843" i="2"/>
  <c r="BH843" i="2"/>
  <c r="BG843" i="2"/>
  <c r="BF843" i="2"/>
  <c r="T843" i="2"/>
  <c r="R843" i="2"/>
  <c r="P843" i="2"/>
  <c r="BK843" i="2"/>
  <c r="J843" i="2"/>
  <c r="BE843" i="2"/>
  <c r="BI839" i="2"/>
  <c r="BH839" i="2"/>
  <c r="BG839" i="2"/>
  <c r="BF839" i="2"/>
  <c r="T839" i="2"/>
  <c r="R839" i="2"/>
  <c r="P839" i="2"/>
  <c r="BK839" i="2"/>
  <c r="J839" i="2"/>
  <c r="BE839" i="2" s="1"/>
  <c r="BI835" i="2"/>
  <c r="BH835" i="2"/>
  <c r="BG835" i="2"/>
  <c r="BF835" i="2"/>
  <c r="T835" i="2"/>
  <c r="R835" i="2"/>
  <c r="P835" i="2"/>
  <c r="BK835" i="2"/>
  <c r="J835" i="2"/>
  <c r="BE835" i="2"/>
  <c r="BI831" i="2"/>
  <c r="BH831" i="2"/>
  <c r="BG831" i="2"/>
  <c r="BF831" i="2"/>
  <c r="T831" i="2"/>
  <c r="R831" i="2"/>
  <c r="P831" i="2"/>
  <c r="BK831" i="2"/>
  <c r="J831" i="2"/>
  <c r="BE831" i="2"/>
  <c r="BI827" i="2"/>
  <c r="BH827" i="2"/>
  <c r="BG827" i="2"/>
  <c r="BF827" i="2"/>
  <c r="T827" i="2"/>
  <c r="R827" i="2"/>
  <c r="R808" i="2" s="1"/>
  <c r="P827" i="2"/>
  <c r="BK827" i="2"/>
  <c r="J827" i="2"/>
  <c r="BE827" i="2"/>
  <c r="BI823" i="2"/>
  <c r="BH823" i="2"/>
  <c r="BG823" i="2"/>
  <c r="BF823" i="2"/>
  <c r="T823" i="2"/>
  <c r="R823" i="2"/>
  <c r="P823" i="2"/>
  <c r="BK823" i="2"/>
  <c r="J823" i="2"/>
  <c r="BE823" i="2" s="1"/>
  <c r="BI819" i="2"/>
  <c r="BH819" i="2"/>
  <c r="BG819" i="2"/>
  <c r="BF819" i="2"/>
  <c r="T819" i="2"/>
  <c r="R819" i="2"/>
  <c r="P819" i="2"/>
  <c r="BK819" i="2"/>
  <c r="J819" i="2"/>
  <c r="BE819" i="2"/>
  <c r="BI818" i="2"/>
  <c r="BH818" i="2"/>
  <c r="BG818" i="2"/>
  <c r="BF818" i="2"/>
  <c r="T818" i="2"/>
  <c r="R818" i="2"/>
  <c r="P818" i="2"/>
  <c r="BK818" i="2"/>
  <c r="J818" i="2"/>
  <c r="BE818" i="2"/>
  <c r="BI809" i="2"/>
  <c r="BH809" i="2"/>
  <c r="BG809" i="2"/>
  <c r="BF809" i="2"/>
  <c r="T809" i="2"/>
  <c r="T808" i="2"/>
  <c r="R809" i="2"/>
  <c r="P809" i="2"/>
  <c r="P808" i="2"/>
  <c r="BK809" i="2"/>
  <c r="BK808" i="2" s="1"/>
  <c r="J808" i="2" s="1"/>
  <c r="J111" i="2" s="1"/>
  <c r="J809" i="2"/>
  <c r="BE809" i="2" s="1"/>
  <c r="BI807" i="2"/>
  <c r="BH807" i="2"/>
  <c r="BG807" i="2"/>
  <c r="BF807" i="2"/>
  <c r="T807" i="2"/>
  <c r="R807" i="2"/>
  <c r="P807" i="2"/>
  <c r="BK807" i="2"/>
  <c r="J807" i="2"/>
  <c r="BE807" i="2"/>
  <c r="BI798" i="2"/>
  <c r="BH798" i="2"/>
  <c r="BG798" i="2"/>
  <c r="BF798" i="2"/>
  <c r="T798" i="2"/>
  <c r="R798" i="2"/>
  <c r="P798" i="2"/>
  <c r="BK798" i="2"/>
  <c r="J798" i="2"/>
  <c r="BE798" i="2" s="1"/>
  <c r="BI790" i="2"/>
  <c r="BH790" i="2"/>
  <c r="BG790" i="2"/>
  <c r="BF790" i="2"/>
  <c r="T790" i="2"/>
  <c r="R790" i="2"/>
  <c r="P790" i="2"/>
  <c r="BK790" i="2"/>
  <c r="J790" i="2"/>
  <c r="BE790" i="2"/>
  <c r="BI784" i="2"/>
  <c r="BH784" i="2"/>
  <c r="BG784" i="2"/>
  <c r="BF784" i="2"/>
  <c r="T784" i="2"/>
  <c r="R784" i="2"/>
  <c r="P784" i="2"/>
  <c r="BK784" i="2"/>
  <c r="J784" i="2"/>
  <c r="BE784" i="2"/>
  <c r="BI782" i="2"/>
  <c r="BH782" i="2"/>
  <c r="BG782" i="2"/>
  <c r="BF782" i="2"/>
  <c r="T782" i="2"/>
  <c r="R782" i="2"/>
  <c r="P782" i="2"/>
  <c r="BK782" i="2"/>
  <c r="J782" i="2"/>
  <c r="BE782" i="2"/>
  <c r="BI774" i="2"/>
  <c r="BH774" i="2"/>
  <c r="BG774" i="2"/>
  <c r="BF774" i="2"/>
  <c r="T774" i="2"/>
  <c r="R774" i="2"/>
  <c r="P774" i="2"/>
  <c r="BK774" i="2"/>
  <c r="J774" i="2"/>
  <c r="BE774" i="2" s="1"/>
  <c r="BI761" i="2"/>
  <c r="BH761" i="2"/>
  <c r="BG761" i="2"/>
  <c r="BF761" i="2"/>
  <c r="T761" i="2"/>
  <c r="R761" i="2"/>
  <c r="P761" i="2"/>
  <c r="BK761" i="2"/>
  <c r="J761" i="2"/>
  <c r="BE761" i="2"/>
  <c r="BI749" i="2"/>
  <c r="BH749" i="2"/>
  <c r="BG749" i="2"/>
  <c r="BF749" i="2"/>
  <c r="T749" i="2"/>
  <c r="R749" i="2"/>
  <c r="P749" i="2"/>
  <c r="BK749" i="2"/>
  <c r="BK737" i="2" s="1"/>
  <c r="J737" i="2" s="1"/>
  <c r="J110" i="2" s="1"/>
  <c r="J749" i="2"/>
  <c r="BE749" i="2"/>
  <c r="BI745" i="2"/>
  <c r="BH745" i="2"/>
  <c r="BG745" i="2"/>
  <c r="BF745" i="2"/>
  <c r="T745" i="2"/>
  <c r="R745" i="2"/>
  <c r="P745" i="2"/>
  <c r="BK745" i="2"/>
  <c r="J745" i="2"/>
  <c r="BE745" i="2"/>
  <c r="BI744" i="2"/>
  <c r="BH744" i="2"/>
  <c r="BG744" i="2"/>
  <c r="BF744" i="2"/>
  <c r="T744" i="2"/>
  <c r="R744" i="2"/>
  <c r="P744" i="2"/>
  <c r="BK744" i="2"/>
  <c r="J744" i="2"/>
  <c r="BE744" i="2" s="1"/>
  <c r="BI738" i="2"/>
  <c r="BH738" i="2"/>
  <c r="BG738" i="2"/>
  <c r="BF738" i="2"/>
  <c r="T738" i="2"/>
  <c r="T737" i="2"/>
  <c r="R738" i="2"/>
  <c r="R737" i="2" s="1"/>
  <c r="P738" i="2"/>
  <c r="P737" i="2"/>
  <c r="BK738" i="2"/>
  <c r="J738" i="2"/>
  <c r="BE738" i="2" s="1"/>
  <c r="BI736" i="2"/>
  <c r="BH736" i="2"/>
  <c r="BG736" i="2"/>
  <c r="BF736" i="2"/>
  <c r="T736" i="2"/>
  <c r="R736" i="2"/>
  <c r="P736" i="2"/>
  <c r="BK736" i="2"/>
  <c r="J736" i="2"/>
  <c r="BE736" i="2"/>
  <c r="BI732" i="2"/>
  <c r="BH732" i="2"/>
  <c r="BG732" i="2"/>
  <c r="BF732" i="2"/>
  <c r="T732" i="2"/>
  <c r="R732" i="2"/>
  <c r="P732" i="2"/>
  <c r="BK732" i="2"/>
  <c r="J732" i="2"/>
  <c r="BE732" i="2"/>
  <c r="BI726" i="2"/>
  <c r="BH726" i="2"/>
  <c r="BG726" i="2"/>
  <c r="BF726" i="2"/>
  <c r="T726" i="2"/>
  <c r="R726" i="2"/>
  <c r="P726" i="2"/>
  <c r="BK726" i="2"/>
  <c r="J726" i="2"/>
  <c r="BE726" i="2"/>
  <c r="BI719" i="2"/>
  <c r="BH719" i="2"/>
  <c r="BG719" i="2"/>
  <c r="BF719" i="2"/>
  <c r="T719" i="2"/>
  <c r="R719" i="2"/>
  <c r="P719" i="2"/>
  <c r="BK719" i="2"/>
  <c r="J719" i="2"/>
  <c r="BE719" i="2" s="1"/>
  <c r="BI715" i="2"/>
  <c r="BH715" i="2"/>
  <c r="BG715" i="2"/>
  <c r="BF715" i="2"/>
  <c r="T715" i="2"/>
  <c r="R715" i="2"/>
  <c r="P715" i="2"/>
  <c r="BK715" i="2"/>
  <c r="J715" i="2"/>
  <c r="BE715" i="2"/>
  <c r="BI709" i="2"/>
  <c r="BH709" i="2"/>
  <c r="BG709" i="2"/>
  <c r="BF709" i="2"/>
  <c r="T709" i="2"/>
  <c r="R709" i="2"/>
  <c r="P709" i="2"/>
  <c r="BK709" i="2"/>
  <c r="J709" i="2"/>
  <c r="BE709" i="2"/>
  <c r="BI701" i="2"/>
  <c r="BH701" i="2"/>
  <c r="BG701" i="2"/>
  <c r="BF701" i="2"/>
  <c r="T701" i="2"/>
  <c r="R701" i="2"/>
  <c r="P701" i="2"/>
  <c r="BK701" i="2"/>
  <c r="J701" i="2"/>
  <c r="BE701" i="2"/>
  <c r="BI696" i="2"/>
  <c r="BH696" i="2"/>
  <c r="BG696" i="2"/>
  <c r="BF696" i="2"/>
  <c r="T696" i="2"/>
  <c r="R696" i="2"/>
  <c r="P696" i="2"/>
  <c r="BK696" i="2"/>
  <c r="J696" i="2"/>
  <c r="BE696" i="2" s="1"/>
  <c r="BI689" i="2"/>
  <c r="BH689" i="2"/>
  <c r="BG689" i="2"/>
  <c r="BF689" i="2"/>
  <c r="T689" i="2"/>
  <c r="R689" i="2"/>
  <c r="P689" i="2"/>
  <c r="BK689" i="2"/>
  <c r="J689" i="2"/>
  <c r="BE689" i="2"/>
  <c r="BI681" i="2"/>
  <c r="BH681" i="2"/>
  <c r="BG681" i="2"/>
  <c r="BF681" i="2"/>
  <c r="T681" i="2"/>
  <c r="R681" i="2"/>
  <c r="P681" i="2"/>
  <c r="BK681" i="2"/>
  <c r="J681" i="2"/>
  <c r="BE681" i="2"/>
  <c r="BI678" i="2"/>
  <c r="BH678" i="2"/>
  <c r="BG678" i="2"/>
  <c r="BF678" i="2"/>
  <c r="T678" i="2"/>
  <c r="R678" i="2"/>
  <c r="P678" i="2"/>
  <c r="BK678" i="2"/>
  <c r="J678" i="2"/>
  <c r="BE678" i="2"/>
  <c r="BI670" i="2"/>
  <c r="BH670" i="2"/>
  <c r="BG670" i="2"/>
  <c r="BF670" i="2"/>
  <c r="T670" i="2"/>
  <c r="R670" i="2"/>
  <c r="P670" i="2"/>
  <c r="BK670" i="2"/>
  <c r="J670" i="2"/>
  <c r="BE670" i="2" s="1"/>
  <c r="BI662" i="2"/>
  <c r="BH662" i="2"/>
  <c r="BG662" i="2"/>
  <c r="BF662" i="2"/>
  <c r="T662" i="2"/>
  <c r="R662" i="2"/>
  <c r="P662" i="2"/>
  <c r="BK662" i="2"/>
  <c r="J662" i="2"/>
  <c r="BE662" i="2"/>
  <c r="BI658" i="2"/>
  <c r="BH658" i="2"/>
  <c r="BG658" i="2"/>
  <c r="BF658" i="2"/>
  <c r="T658" i="2"/>
  <c r="R658" i="2"/>
  <c r="P658" i="2"/>
  <c r="BK658" i="2"/>
  <c r="J658" i="2"/>
  <c r="BE658" i="2"/>
  <c r="BI654" i="2"/>
  <c r="BH654" i="2"/>
  <c r="BG654" i="2"/>
  <c r="BF654" i="2"/>
  <c r="T654" i="2"/>
  <c r="R654" i="2"/>
  <c r="P654" i="2"/>
  <c r="BK654" i="2"/>
  <c r="J654" i="2"/>
  <c r="BE654" i="2"/>
  <c r="BI650" i="2"/>
  <c r="BH650" i="2"/>
  <c r="BG650" i="2"/>
  <c r="BF650" i="2"/>
  <c r="T650" i="2"/>
  <c r="R650" i="2"/>
  <c r="P650" i="2"/>
  <c r="BK650" i="2"/>
  <c r="J650" i="2"/>
  <c r="BE650" i="2" s="1"/>
  <c r="BI640" i="2"/>
  <c r="BH640" i="2"/>
  <c r="BG640" i="2"/>
  <c r="BF640" i="2"/>
  <c r="T640" i="2"/>
  <c r="R640" i="2"/>
  <c r="P640" i="2"/>
  <c r="BK640" i="2"/>
  <c r="J640" i="2"/>
  <c r="BE640" i="2"/>
  <c r="BI635" i="2"/>
  <c r="BH635" i="2"/>
  <c r="BG635" i="2"/>
  <c r="BF635" i="2"/>
  <c r="T635" i="2"/>
  <c r="R635" i="2"/>
  <c r="P635" i="2"/>
  <c r="BK635" i="2"/>
  <c r="J635" i="2"/>
  <c r="BE635" i="2"/>
  <c r="BI631" i="2"/>
  <c r="BH631" i="2"/>
  <c r="BG631" i="2"/>
  <c r="BF631" i="2"/>
  <c r="T631" i="2"/>
  <c r="R631" i="2"/>
  <c r="P631" i="2"/>
  <c r="BK631" i="2"/>
  <c r="J631" i="2"/>
  <c r="BE631" i="2"/>
  <c r="BI624" i="2"/>
  <c r="BH624" i="2"/>
  <c r="BG624" i="2"/>
  <c r="BF624" i="2"/>
  <c r="T624" i="2"/>
  <c r="R624" i="2"/>
  <c r="P624" i="2"/>
  <c r="BK624" i="2"/>
  <c r="J624" i="2"/>
  <c r="BE624" i="2" s="1"/>
  <c r="BI620" i="2"/>
  <c r="BH620" i="2"/>
  <c r="BG620" i="2"/>
  <c r="BF620" i="2"/>
  <c r="T620" i="2"/>
  <c r="R620" i="2"/>
  <c r="P620" i="2"/>
  <c r="BK620" i="2"/>
  <c r="J620" i="2"/>
  <c r="BE620" i="2"/>
  <c r="BI619" i="2"/>
  <c r="BH619" i="2"/>
  <c r="BG619" i="2"/>
  <c r="BF619" i="2"/>
  <c r="T619" i="2"/>
  <c r="R619" i="2"/>
  <c r="P619" i="2"/>
  <c r="BK619" i="2"/>
  <c r="J619" i="2"/>
  <c r="BE619" i="2"/>
  <c r="BI613" i="2"/>
  <c r="BH613" i="2"/>
  <c r="BG613" i="2"/>
  <c r="BF613" i="2"/>
  <c r="T613" i="2"/>
  <c r="R613" i="2"/>
  <c r="P613" i="2"/>
  <c r="BK613" i="2"/>
  <c r="J613" i="2"/>
  <c r="BE613" i="2"/>
  <c r="BI606" i="2"/>
  <c r="BH606" i="2"/>
  <c r="BG606" i="2"/>
  <c r="BF606" i="2"/>
  <c r="T606" i="2"/>
  <c r="R606" i="2"/>
  <c r="P606" i="2"/>
  <c r="BK606" i="2"/>
  <c r="J606" i="2"/>
  <c r="BE606" i="2" s="1"/>
  <c r="BI599" i="2"/>
  <c r="BH599" i="2"/>
  <c r="BG599" i="2"/>
  <c r="BF599" i="2"/>
  <c r="T599" i="2"/>
  <c r="R599" i="2"/>
  <c r="P599" i="2"/>
  <c r="BK599" i="2"/>
  <c r="J599" i="2"/>
  <c r="BE599" i="2"/>
  <c r="BI590" i="2"/>
  <c r="BH590" i="2"/>
  <c r="BG590" i="2"/>
  <c r="BF590" i="2"/>
  <c r="T590" i="2"/>
  <c r="R590" i="2"/>
  <c r="P590" i="2"/>
  <c r="BK590" i="2"/>
  <c r="J590" i="2"/>
  <c r="BE590" i="2"/>
  <c r="BI584" i="2"/>
  <c r="BH584" i="2"/>
  <c r="BG584" i="2"/>
  <c r="BF584" i="2"/>
  <c r="T584" i="2"/>
  <c r="R584" i="2"/>
  <c r="P584" i="2"/>
  <c r="BK584" i="2"/>
  <c r="J584" i="2"/>
  <c r="BE584" i="2"/>
  <c r="BI578" i="2"/>
  <c r="BH578" i="2"/>
  <c r="BG578" i="2"/>
  <c r="BF578" i="2"/>
  <c r="T578" i="2"/>
  <c r="R578" i="2"/>
  <c r="P578" i="2"/>
  <c r="BK578" i="2"/>
  <c r="J578" i="2"/>
  <c r="BE578" i="2" s="1"/>
  <c r="BI573" i="2"/>
  <c r="BH573" i="2"/>
  <c r="BG573" i="2"/>
  <c r="BF573" i="2"/>
  <c r="T573" i="2"/>
  <c r="R573" i="2"/>
  <c r="P573" i="2"/>
  <c r="BK573" i="2"/>
  <c r="J573" i="2"/>
  <c r="BE573" i="2"/>
  <c r="BI569" i="2"/>
  <c r="BH569" i="2"/>
  <c r="BG569" i="2"/>
  <c r="BF569" i="2"/>
  <c r="T569" i="2"/>
  <c r="R569" i="2"/>
  <c r="P569" i="2"/>
  <c r="BK569" i="2"/>
  <c r="J569" i="2"/>
  <c r="BE569" i="2"/>
  <c r="BI562" i="2"/>
  <c r="BH562" i="2"/>
  <c r="BG562" i="2"/>
  <c r="BF562" i="2"/>
  <c r="T562" i="2"/>
  <c r="R562" i="2"/>
  <c r="P562" i="2"/>
  <c r="BK562" i="2"/>
  <c r="J562" i="2"/>
  <c r="BE562" i="2"/>
  <c r="BI556" i="2"/>
  <c r="BH556" i="2"/>
  <c r="BG556" i="2"/>
  <c r="BF556" i="2"/>
  <c r="T556" i="2"/>
  <c r="R556" i="2"/>
  <c r="P556" i="2"/>
  <c r="BK556" i="2"/>
  <c r="J556" i="2"/>
  <c r="BE556" i="2" s="1"/>
  <c r="BI552" i="2"/>
  <c r="BH552" i="2"/>
  <c r="BG552" i="2"/>
  <c r="BF552" i="2"/>
  <c r="T552" i="2"/>
  <c r="R552" i="2"/>
  <c r="P552" i="2"/>
  <c r="BK552" i="2"/>
  <c r="J552" i="2"/>
  <c r="BE552" i="2"/>
  <c r="BI543" i="2"/>
  <c r="BH543" i="2"/>
  <c r="BG543" i="2"/>
  <c r="BF543" i="2"/>
  <c r="T543" i="2"/>
  <c r="R543" i="2"/>
  <c r="P543" i="2"/>
  <c r="BK543" i="2"/>
  <c r="J543" i="2"/>
  <c r="BE543" i="2"/>
  <c r="BI539" i="2"/>
  <c r="BH539" i="2"/>
  <c r="BG539" i="2"/>
  <c r="BF539" i="2"/>
  <c r="T539" i="2"/>
  <c r="R539" i="2"/>
  <c r="P539" i="2"/>
  <c r="BK539" i="2"/>
  <c r="J539" i="2"/>
  <c r="BE539" i="2"/>
  <c r="BI535" i="2"/>
  <c r="BH535" i="2"/>
  <c r="BG535" i="2"/>
  <c r="BF535" i="2"/>
  <c r="T535" i="2"/>
  <c r="R535" i="2"/>
  <c r="P535" i="2"/>
  <c r="BK535" i="2"/>
  <c r="J535" i="2"/>
  <c r="BE535" i="2" s="1"/>
  <c r="BI527" i="2"/>
  <c r="BH527" i="2"/>
  <c r="BG527" i="2"/>
  <c r="BF527" i="2"/>
  <c r="T527" i="2"/>
  <c r="R527" i="2"/>
  <c r="R516" i="2" s="1"/>
  <c r="P527" i="2"/>
  <c r="BK527" i="2"/>
  <c r="J527" i="2"/>
  <c r="BE527" i="2"/>
  <c r="BI521" i="2"/>
  <c r="BH521" i="2"/>
  <c r="BG521" i="2"/>
  <c r="BF521" i="2"/>
  <c r="T521" i="2"/>
  <c r="R521" i="2"/>
  <c r="P521" i="2"/>
  <c r="BK521" i="2"/>
  <c r="J521" i="2"/>
  <c r="BE521" i="2"/>
  <c r="BI517" i="2"/>
  <c r="BH517" i="2"/>
  <c r="BG517" i="2"/>
  <c r="BF517" i="2"/>
  <c r="T517" i="2"/>
  <c r="T516" i="2"/>
  <c r="R517" i="2"/>
  <c r="P517" i="2"/>
  <c r="P516" i="2"/>
  <c r="BK517" i="2"/>
  <c r="BK516" i="2" s="1"/>
  <c r="J516" i="2" s="1"/>
  <c r="J109" i="2" s="1"/>
  <c r="J517" i="2"/>
  <c r="BE517" i="2" s="1"/>
  <c r="BI515" i="2"/>
  <c r="BH515" i="2"/>
  <c r="BG515" i="2"/>
  <c r="BF515" i="2"/>
  <c r="T515" i="2"/>
  <c r="R515" i="2"/>
  <c r="P515" i="2"/>
  <c r="BK515" i="2"/>
  <c r="J515" i="2"/>
  <c r="BE515" i="2"/>
  <c r="BI491" i="2"/>
  <c r="BH491" i="2"/>
  <c r="BG491" i="2"/>
  <c r="BF491" i="2"/>
  <c r="T491" i="2"/>
  <c r="R491" i="2"/>
  <c r="P491" i="2"/>
  <c r="BK491" i="2"/>
  <c r="J491" i="2"/>
  <c r="BE491" i="2" s="1"/>
  <c r="BI485" i="2"/>
  <c r="BH485" i="2"/>
  <c r="BG485" i="2"/>
  <c r="BF485" i="2"/>
  <c r="T485" i="2"/>
  <c r="R485" i="2"/>
  <c r="P485" i="2"/>
  <c r="BK485" i="2"/>
  <c r="J485" i="2"/>
  <c r="BE485" i="2"/>
  <c r="BI476" i="2"/>
  <c r="BH476" i="2"/>
  <c r="BG476" i="2"/>
  <c r="BF476" i="2"/>
  <c r="T476" i="2"/>
  <c r="R476" i="2"/>
  <c r="P476" i="2"/>
  <c r="BK476" i="2"/>
  <c r="J476" i="2"/>
  <c r="BE476" i="2"/>
  <c r="BI468" i="2"/>
  <c r="BH468" i="2"/>
  <c r="BG468" i="2"/>
  <c r="BF468" i="2"/>
  <c r="T468" i="2"/>
  <c r="R468" i="2"/>
  <c r="P468" i="2"/>
  <c r="BK468" i="2"/>
  <c r="J468" i="2"/>
  <c r="BE468" i="2"/>
  <c r="BI464" i="2"/>
  <c r="BH464" i="2"/>
  <c r="BG464" i="2"/>
  <c r="BF464" i="2"/>
  <c r="T464" i="2"/>
  <c r="R464" i="2"/>
  <c r="P464" i="2"/>
  <c r="BK464" i="2"/>
  <c r="J464" i="2"/>
  <c r="BE464" i="2" s="1"/>
  <c r="BI457" i="2"/>
  <c r="BH457" i="2"/>
  <c r="BG457" i="2"/>
  <c r="BF457" i="2"/>
  <c r="T457" i="2"/>
  <c r="R457" i="2"/>
  <c r="P457" i="2"/>
  <c r="BK457" i="2"/>
  <c r="J457" i="2"/>
  <c r="BE457" i="2"/>
  <c r="BI445" i="2"/>
  <c r="BH445" i="2"/>
  <c r="BG445" i="2"/>
  <c r="BF445" i="2"/>
  <c r="T445" i="2"/>
  <c r="R445" i="2"/>
  <c r="P445" i="2"/>
  <c r="BK445" i="2"/>
  <c r="BK335" i="2" s="1"/>
  <c r="J335" i="2" s="1"/>
  <c r="J108" i="2" s="1"/>
  <c r="J445" i="2"/>
  <c r="BE445" i="2"/>
  <c r="BI433" i="2"/>
  <c r="BH433" i="2"/>
  <c r="BG433" i="2"/>
  <c r="BF433" i="2"/>
  <c r="T433" i="2"/>
  <c r="R433" i="2"/>
  <c r="P433" i="2"/>
  <c r="BK433" i="2"/>
  <c r="J433" i="2"/>
  <c r="BE433" i="2"/>
  <c r="BI400" i="2"/>
  <c r="BH400" i="2"/>
  <c r="BG400" i="2"/>
  <c r="BF400" i="2"/>
  <c r="T400" i="2"/>
  <c r="R400" i="2"/>
  <c r="P400" i="2"/>
  <c r="BK400" i="2"/>
  <c r="J400" i="2"/>
  <c r="BE400" i="2"/>
  <c r="BI370" i="2"/>
  <c r="BH370" i="2"/>
  <c r="BG370" i="2"/>
  <c r="BF370" i="2"/>
  <c r="T370" i="2"/>
  <c r="R370" i="2"/>
  <c r="P370" i="2"/>
  <c r="BK370" i="2"/>
  <c r="J370" i="2"/>
  <c r="BE370" i="2"/>
  <c r="BI336" i="2"/>
  <c r="BH336" i="2"/>
  <c r="BG336" i="2"/>
  <c r="BF336" i="2"/>
  <c r="T336" i="2"/>
  <c r="T335" i="2"/>
  <c r="R336" i="2"/>
  <c r="R335" i="2"/>
  <c r="P336" i="2"/>
  <c r="P335" i="2"/>
  <c r="BK336" i="2"/>
  <c r="J336" i="2"/>
  <c r="BE336" i="2" s="1"/>
  <c r="BI331" i="2"/>
  <c r="BH331" i="2"/>
  <c r="BG331" i="2"/>
  <c r="BF331" i="2"/>
  <c r="T331" i="2"/>
  <c r="R331" i="2"/>
  <c r="P331" i="2"/>
  <c r="BK331" i="2"/>
  <c r="J331" i="2"/>
  <c r="BE331" i="2"/>
  <c r="BI327" i="2"/>
  <c r="BH327" i="2"/>
  <c r="BG327" i="2"/>
  <c r="BF327" i="2"/>
  <c r="T327" i="2"/>
  <c r="R327" i="2"/>
  <c r="R325" i="2" s="1"/>
  <c r="P327" i="2"/>
  <c r="BK327" i="2"/>
  <c r="J327" i="2"/>
  <c r="BE327" i="2"/>
  <c r="BI326" i="2"/>
  <c r="BH326" i="2"/>
  <c r="BG326" i="2"/>
  <c r="BF326" i="2"/>
  <c r="T326" i="2"/>
  <c r="T325" i="2"/>
  <c r="R326" i="2"/>
  <c r="P326" i="2"/>
  <c r="P325" i="2"/>
  <c r="BK326" i="2"/>
  <c r="BK325" i="2"/>
  <c r="J325" i="2" s="1"/>
  <c r="J107" i="2" s="1"/>
  <c r="J326" i="2"/>
  <c r="BE326" i="2" s="1"/>
  <c r="BI320" i="2"/>
  <c r="BH320" i="2"/>
  <c r="BG320" i="2"/>
  <c r="BF320" i="2"/>
  <c r="T320" i="2"/>
  <c r="R320" i="2"/>
  <c r="P320" i="2"/>
  <c r="BK320" i="2"/>
  <c r="J320" i="2"/>
  <c r="BE320" i="2"/>
  <c r="BI315" i="2"/>
  <c r="BH315" i="2"/>
  <c r="BG315" i="2"/>
  <c r="BF315" i="2"/>
  <c r="T315" i="2"/>
  <c r="R315" i="2"/>
  <c r="P315" i="2"/>
  <c r="BK315" i="2"/>
  <c r="J315" i="2"/>
  <c r="BE315" i="2"/>
  <c r="BI314" i="2"/>
  <c r="BH314" i="2"/>
  <c r="BG314" i="2"/>
  <c r="BF314" i="2"/>
  <c r="T314" i="2"/>
  <c r="R314" i="2"/>
  <c r="P314" i="2"/>
  <c r="BK314" i="2"/>
  <c r="J314" i="2"/>
  <c r="BE314" i="2"/>
  <c r="BI308" i="2"/>
  <c r="BH308" i="2"/>
  <c r="BG308" i="2"/>
  <c r="BF308" i="2"/>
  <c r="T308" i="2"/>
  <c r="R308" i="2"/>
  <c r="R302" i="2" s="1"/>
  <c r="P308" i="2"/>
  <c r="BK308" i="2"/>
  <c r="J308" i="2"/>
  <c r="BE308" i="2"/>
  <c r="BI303" i="2"/>
  <c r="BH303" i="2"/>
  <c r="BG303" i="2"/>
  <c r="BF303" i="2"/>
  <c r="T303" i="2"/>
  <c r="T302" i="2"/>
  <c r="R303" i="2"/>
  <c r="P303" i="2"/>
  <c r="P302" i="2"/>
  <c r="BK303" i="2"/>
  <c r="BK302" i="2"/>
  <c r="J302" i="2" s="1"/>
  <c r="J106" i="2" s="1"/>
  <c r="J303" i="2"/>
  <c r="BE303" i="2" s="1"/>
  <c r="BI299" i="2"/>
  <c r="BH299" i="2"/>
  <c r="BG299" i="2"/>
  <c r="BF299" i="2"/>
  <c r="T299" i="2"/>
  <c r="T298" i="2"/>
  <c r="R299" i="2"/>
  <c r="R298" i="2"/>
  <c r="P299" i="2"/>
  <c r="P298" i="2"/>
  <c r="BK299" i="2"/>
  <c r="BK298" i="2"/>
  <c r="J298" i="2" s="1"/>
  <c r="J105" i="2" s="1"/>
  <c r="J299" i="2"/>
  <c r="BE299" i="2" s="1"/>
  <c r="BI292" i="2"/>
  <c r="BH292" i="2"/>
  <c r="BG292" i="2"/>
  <c r="BF292" i="2"/>
  <c r="T292" i="2"/>
  <c r="R292" i="2"/>
  <c r="P292" i="2"/>
  <c r="BK292" i="2"/>
  <c r="J292" i="2"/>
  <c r="BE292" i="2"/>
  <c r="BI285" i="2"/>
  <c r="BH285" i="2"/>
  <c r="BG285" i="2"/>
  <c r="BF285" i="2"/>
  <c r="T285" i="2"/>
  <c r="R285" i="2"/>
  <c r="P285" i="2"/>
  <c r="BK285" i="2"/>
  <c r="J285" i="2"/>
  <c r="BE285" i="2"/>
  <c r="BI279" i="2"/>
  <c r="BH279" i="2"/>
  <c r="BG279" i="2"/>
  <c r="BF279" i="2"/>
  <c r="T279" i="2"/>
  <c r="R279" i="2"/>
  <c r="P279" i="2"/>
  <c r="BK279" i="2"/>
  <c r="J279" i="2"/>
  <c r="BE279" i="2"/>
  <c r="BI272" i="2"/>
  <c r="BH272" i="2"/>
  <c r="BG272" i="2"/>
  <c r="BF272" i="2"/>
  <c r="T272" i="2"/>
  <c r="R272" i="2"/>
  <c r="P272" i="2"/>
  <c r="BK272" i="2"/>
  <c r="J272" i="2"/>
  <c r="BE272" i="2"/>
  <c r="BI266" i="2"/>
  <c r="BH266" i="2"/>
  <c r="BG266" i="2"/>
  <c r="BF266" i="2"/>
  <c r="T266" i="2"/>
  <c r="R266" i="2"/>
  <c r="P266" i="2"/>
  <c r="BK266" i="2"/>
  <c r="J266" i="2"/>
  <c r="BE266" i="2"/>
  <c r="BI264" i="2"/>
  <c r="BH264" i="2"/>
  <c r="BG264" i="2"/>
  <c r="BF264" i="2"/>
  <c r="T264" i="2"/>
  <c r="R264" i="2"/>
  <c r="P264" i="2"/>
  <c r="BK264" i="2"/>
  <c r="J264" i="2"/>
  <c r="BE264" i="2"/>
  <c r="BI257" i="2"/>
  <c r="BH257" i="2"/>
  <c r="BG257" i="2"/>
  <c r="BF257" i="2"/>
  <c r="T257" i="2"/>
  <c r="T256" i="2"/>
  <c r="T255" i="2" s="1"/>
  <c r="R257" i="2"/>
  <c r="R256" i="2" s="1"/>
  <c r="P257" i="2"/>
  <c r="P256" i="2"/>
  <c r="P255" i="2" s="1"/>
  <c r="BK257" i="2"/>
  <c r="BK256" i="2" s="1"/>
  <c r="J257" i="2"/>
  <c r="BE257" i="2"/>
  <c r="BI254" i="2"/>
  <c r="BH254" i="2"/>
  <c r="BG254" i="2"/>
  <c r="BF254" i="2"/>
  <c r="T254" i="2"/>
  <c r="R254" i="2"/>
  <c r="P254" i="2"/>
  <c r="BK254" i="2"/>
  <c r="J254" i="2"/>
  <c r="BE254" i="2"/>
  <c r="BI253" i="2"/>
  <c r="BH253" i="2"/>
  <c r="BG253" i="2"/>
  <c r="BF253" i="2"/>
  <c r="T253" i="2"/>
  <c r="T252" i="2"/>
  <c r="R253" i="2"/>
  <c r="R252" i="2"/>
  <c r="P253" i="2"/>
  <c r="P252" i="2"/>
  <c r="BK253" i="2"/>
  <c r="BK252" i="2"/>
  <c r="J252" i="2" s="1"/>
  <c r="J102" i="2" s="1"/>
  <c r="J253" i="2"/>
  <c r="BE253" i="2" s="1"/>
  <c r="BI250" i="2"/>
  <c r="BH250" i="2"/>
  <c r="BG250" i="2"/>
  <c r="BF250" i="2"/>
  <c r="T250" i="2"/>
  <c r="R250" i="2"/>
  <c r="P250" i="2"/>
  <c r="BK250" i="2"/>
  <c r="J250" i="2"/>
  <c r="BE250" i="2"/>
  <c r="BI249" i="2"/>
  <c r="BH249" i="2"/>
  <c r="BG249" i="2"/>
  <c r="BF249" i="2"/>
  <c r="T249" i="2"/>
  <c r="R249" i="2"/>
  <c r="P249" i="2"/>
  <c r="BK249" i="2"/>
  <c r="J249" i="2"/>
  <c r="BE249" i="2"/>
  <c r="BI245" i="2"/>
  <c r="BH245" i="2"/>
  <c r="BG245" i="2"/>
  <c r="BF245" i="2"/>
  <c r="T245" i="2"/>
  <c r="R245" i="2"/>
  <c r="P245" i="2"/>
  <c r="BK245" i="2"/>
  <c r="J245" i="2"/>
  <c r="BE245" i="2"/>
  <c r="BI241" i="2"/>
  <c r="BH241" i="2"/>
  <c r="BG241" i="2"/>
  <c r="BF241" i="2"/>
  <c r="T241" i="2"/>
  <c r="R241" i="2"/>
  <c r="R229" i="2" s="1"/>
  <c r="P241" i="2"/>
  <c r="BK241" i="2"/>
  <c r="J241" i="2"/>
  <c r="BE241" i="2"/>
  <c r="BI237" i="2"/>
  <c r="BH237" i="2"/>
  <c r="BG237" i="2"/>
  <c r="BF237" i="2"/>
  <c r="T237" i="2"/>
  <c r="R237" i="2"/>
  <c r="P237" i="2"/>
  <c r="BK237" i="2"/>
  <c r="BK229" i="2" s="1"/>
  <c r="J229" i="2" s="1"/>
  <c r="J101" i="2" s="1"/>
  <c r="J237" i="2"/>
  <c r="BE237" i="2"/>
  <c r="BI230" i="2"/>
  <c r="BH230" i="2"/>
  <c r="BG230" i="2"/>
  <c r="BF230" i="2"/>
  <c r="T230" i="2"/>
  <c r="T229" i="2"/>
  <c r="R230" i="2"/>
  <c r="P230" i="2"/>
  <c r="P229" i="2"/>
  <c r="BK230" i="2"/>
  <c r="J230" i="2"/>
  <c r="BE230" i="2" s="1"/>
  <c r="BI224" i="2"/>
  <c r="BH224" i="2"/>
  <c r="BG224" i="2"/>
  <c r="BF224" i="2"/>
  <c r="T224" i="2"/>
  <c r="R224" i="2"/>
  <c r="P224" i="2"/>
  <c r="BK224" i="2"/>
  <c r="J224" i="2"/>
  <c r="BE224" i="2"/>
  <c r="BI220" i="2"/>
  <c r="BH220" i="2"/>
  <c r="BG220" i="2"/>
  <c r="BF220" i="2"/>
  <c r="T220" i="2"/>
  <c r="R220" i="2"/>
  <c r="P220" i="2"/>
  <c r="BK220" i="2"/>
  <c r="J220" i="2"/>
  <c r="BE220" i="2"/>
  <c r="BI219" i="2"/>
  <c r="BH219" i="2"/>
  <c r="BG219" i="2"/>
  <c r="BF219" i="2"/>
  <c r="T219" i="2"/>
  <c r="R219" i="2"/>
  <c r="P219" i="2"/>
  <c r="BK219" i="2"/>
  <c r="J219" i="2"/>
  <c r="BE219" i="2"/>
  <c r="BI212" i="2"/>
  <c r="BH212" i="2"/>
  <c r="BG212" i="2"/>
  <c r="BF212" i="2"/>
  <c r="T212" i="2"/>
  <c r="R212" i="2"/>
  <c r="P212" i="2"/>
  <c r="BK212" i="2"/>
  <c r="J212" i="2"/>
  <c r="BE212" i="2"/>
  <c r="BI209" i="2"/>
  <c r="BH209" i="2"/>
  <c r="BG209" i="2"/>
  <c r="BF209" i="2"/>
  <c r="T209" i="2"/>
  <c r="R209" i="2"/>
  <c r="P209" i="2"/>
  <c r="BK209" i="2"/>
  <c r="J209" i="2"/>
  <c r="BE209" i="2"/>
  <c r="BI202" i="2"/>
  <c r="BH202" i="2"/>
  <c r="BG202" i="2"/>
  <c r="BF202" i="2"/>
  <c r="T202" i="2"/>
  <c r="R202" i="2"/>
  <c r="P202" i="2"/>
  <c r="BK202" i="2"/>
  <c r="J202" i="2"/>
  <c r="BE202" i="2"/>
  <c r="BI195" i="2"/>
  <c r="BH195" i="2"/>
  <c r="BG195" i="2"/>
  <c r="BF195" i="2"/>
  <c r="T195" i="2"/>
  <c r="R195" i="2"/>
  <c r="R184" i="2" s="1"/>
  <c r="P195" i="2"/>
  <c r="BK195" i="2"/>
  <c r="J195" i="2"/>
  <c r="BE195" i="2"/>
  <c r="BI192" i="2"/>
  <c r="BH192" i="2"/>
  <c r="BG192" i="2"/>
  <c r="BF192" i="2"/>
  <c r="T192" i="2"/>
  <c r="R192" i="2"/>
  <c r="P192" i="2"/>
  <c r="BK192" i="2"/>
  <c r="BK184" i="2" s="1"/>
  <c r="J184" i="2" s="1"/>
  <c r="J100" i="2" s="1"/>
  <c r="J192" i="2"/>
  <c r="BE192" i="2"/>
  <c r="BI185" i="2"/>
  <c r="BH185" i="2"/>
  <c r="BG185" i="2"/>
  <c r="BF185" i="2"/>
  <c r="T185" i="2"/>
  <c r="T184" i="2"/>
  <c r="R185" i="2"/>
  <c r="P185" i="2"/>
  <c r="P184" i="2"/>
  <c r="BK185" i="2"/>
  <c r="J185" i="2"/>
  <c r="BE185" i="2" s="1"/>
  <c r="BI178" i="2"/>
  <c r="BH178" i="2"/>
  <c r="BG178" i="2"/>
  <c r="BF178" i="2"/>
  <c r="T178" i="2"/>
  <c r="R178" i="2"/>
  <c r="P178" i="2"/>
  <c r="BK178" i="2"/>
  <c r="J178" i="2"/>
  <c r="BE178" i="2"/>
  <c r="BI173" i="2"/>
  <c r="BH173" i="2"/>
  <c r="BG173" i="2"/>
  <c r="BF173" i="2"/>
  <c r="T173" i="2"/>
  <c r="R173" i="2"/>
  <c r="P173" i="2"/>
  <c r="BK173" i="2"/>
  <c r="J173" i="2"/>
  <c r="BE173" i="2"/>
  <c r="BI166" i="2"/>
  <c r="BH166" i="2"/>
  <c r="BG166" i="2"/>
  <c r="BF166" i="2"/>
  <c r="T166" i="2"/>
  <c r="R166" i="2"/>
  <c r="P166" i="2"/>
  <c r="BK166" i="2"/>
  <c r="J166" i="2"/>
  <c r="BE166" i="2"/>
  <c r="BI164" i="2"/>
  <c r="BH164" i="2"/>
  <c r="BG164" i="2"/>
  <c r="BF164" i="2"/>
  <c r="T164" i="2"/>
  <c r="R164" i="2"/>
  <c r="P164" i="2"/>
  <c r="BK164" i="2"/>
  <c r="J164" i="2"/>
  <c r="BE164" i="2"/>
  <c r="BI158" i="2"/>
  <c r="BH158" i="2"/>
  <c r="BG158" i="2"/>
  <c r="BF158" i="2"/>
  <c r="T158" i="2"/>
  <c r="R158" i="2"/>
  <c r="R154" i="2" s="1"/>
  <c r="P158" i="2"/>
  <c r="BK158" i="2"/>
  <c r="J158" i="2"/>
  <c r="BE158" i="2"/>
  <c r="BI155" i="2"/>
  <c r="BH155" i="2"/>
  <c r="BG155" i="2"/>
  <c r="BF155" i="2"/>
  <c r="T155" i="2"/>
  <c r="T154" i="2"/>
  <c r="R155" i="2"/>
  <c r="P155" i="2"/>
  <c r="P154" i="2"/>
  <c r="BK155" i="2"/>
  <c r="BK154" i="2"/>
  <c r="J154" i="2" s="1"/>
  <c r="J99" i="2" s="1"/>
  <c r="J155" i="2"/>
  <c r="BE155" i="2" s="1"/>
  <c r="BI151" i="2"/>
  <c r="BH151" i="2"/>
  <c r="BG151" i="2"/>
  <c r="BF151" i="2"/>
  <c r="T151" i="2"/>
  <c r="R151" i="2"/>
  <c r="P151" i="2"/>
  <c r="BK151" i="2"/>
  <c r="J151" i="2"/>
  <c r="BE151" i="2"/>
  <c r="BI144" i="2"/>
  <c r="F37" i="2"/>
  <c r="BD95" i="1" s="1"/>
  <c r="BD94" i="1" s="1"/>
  <c r="W33" i="1" s="1"/>
  <c r="BH144" i="2"/>
  <c r="F36" i="2" s="1"/>
  <c r="BC95" i="1" s="1"/>
  <c r="BC94" i="1" s="1"/>
  <c r="BG144" i="2"/>
  <c r="F35" i="2"/>
  <c r="BB95" i="1" s="1"/>
  <c r="BB94" i="1" s="1"/>
  <c r="BF144" i="2"/>
  <c r="F34" i="2" s="1"/>
  <c r="BA95" i="1" s="1"/>
  <c r="BA94" i="1" s="1"/>
  <c r="T144" i="2"/>
  <c r="T143" i="2"/>
  <c r="T142" i="2" s="1"/>
  <c r="R144" i="2"/>
  <c r="R143" i="2"/>
  <c r="P144" i="2"/>
  <c r="P143" i="2"/>
  <c r="P142" i="2" s="1"/>
  <c r="P141" i="2" s="1"/>
  <c r="AU95" i="1" s="1"/>
  <c r="AU94" i="1" s="1"/>
  <c r="BK144" i="2"/>
  <c r="BK143" i="2" s="1"/>
  <c r="J144" i="2"/>
  <c r="BE144" i="2" s="1"/>
  <c r="J138" i="2"/>
  <c r="J137" i="2"/>
  <c r="F137" i="2"/>
  <c r="F135" i="2"/>
  <c r="E133" i="2"/>
  <c r="J92" i="2"/>
  <c r="J91" i="2"/>
  <c r="F91" i="2"/>
  <c r="F89" i="2"/>
  <c r="E87" i="2"/>
  <c r="J18" i="2"/>
  <c r="E18" i="2"/>
  <c r="F92" i="2" s="1"/>
  <c r="J17" i="2"/>
  <c r="J12" i="2"/>
  <c r="J135" i="2" s="1"/>
  <c r="E7" i="2"/>
  <c r="E85" i="2" s="1"/>
  <c r="E131" i="2"/>
  <c r="AS94" i="1"/>
  <c r="L90" i="1"/>
  <c r="AM90" i="1"/>
  <c r="AM89" i="1"/>
  <c r="L89" i="1"/>
  <c r="AM87" i="1"/>
  <c r="L87" i="1"/>
  <c r="L85" i="1"/>
  <c r="L84" i="1"/>
  <c r="J896" i="2" l="1"/>
  <c r="J115" i="2" s="1"/>
  <c r="BK895" i="2"/>
  <c r="J895" i="2" s="1"/>
  <c r="J114" i="2" s="1"/>
  <c r="T898" i="2"/>
  <c r="T141" i="2" s="1"/>
  <c r="AW94" i="1"/>
  <c r="AK30" i="1" s="1"/>
  <c r="W30" i="1"/>
  <c r="F33" i="2"/>
  <c r="AZ95" i="1" s="1"/>
  <c r="AZ94" i="1" s="1"/>
  <c r="J33" i="2"/>
  <c r="AV95" i="1" s="1"/>
  <c r="AT95" i="1" s="1"/>
  <c r="J143" i="2"/>
  <c r="J98" i="2" s="1"/>
  <c r="BK142" i="2"/>
  <c r="AX94" i="1"/>
  <c r="W31" i="1"/>
  <c r="R255" i="2"/>
  <c r="J899" i="2"/>
  <c r="J117" i="2" s="1"/>
  <c r="BK898" i="2"/>
  <c r="J898" i="2" s="1"/>
  <c r="J116" i="2" s="1"/>
  <c r="AY94" i="1"/>
  <c r="W32" i="1"/>
  <c r="J256" i="2"/>
  <c r="J104" i="2" s="1"/>
  <c r="BK255" i="2"/>
  <c r="J255" i="2" s="1"/>
  <c r="J103" i="2" s="1"/>
  <c r="R142" i="2"/>
  <c r="F138" i="2"/>
  <c r="J34" i="2"/>
  <c r="AW95" i="1" s="1"/>
  <c r="J89" i="2"/>
  <c r="W29" i="1" l="1"/>
  <c r="AV94" i="1"/>
  <c r="R141" i="2"/>
  <c r="J142" i="2"/>
  <c r="J97" i="2" s="1"/>
  <c r="BK141" i="2"/>
  <c r="J141" i="2" s="1"/>
  <c r="J30" i="2" l="1"/>
  <c r="J96" i="2"/>
  <c r="AT94" i="1"/>
  <c r="AK29" i="1"/>
  <c r="AG95" i="1" l="1"/>
  <c r="J39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<sst xmlns="http://schemas.openxmlformats.org/spreadsheetml/2006/main" count="8102" uniqueCount="953">
  <si>
    <t>Export Komplet</t>
  </si>
  <si>
    <t/>
  </si>
  <si>
    <t>2.0</t>
  </si>
  <si>
    <t>ZAMOK</t>
  </si>
  <si>
    <t>False</t>
  </si>
  <si>
    <t>{9df67350-fc04-4740-8016-2b3ee71e3aa9}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</si>
  <si>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</si>
  <si>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</si>
  <si>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</si>
  <si>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</si>
  <si>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</si>
  <si>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</si>
  <si>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</si>
  <si>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</si>
  <si>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1914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</si>
  <si>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</si>
  <si>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</si>
  <si>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střechy odděleni III</t>
  </si>
  <si>
    <t>KSO:</t>
  </si>
  <si>
    <t>CC-CZ:</t>
  </si>
  <si>
    <t>Místo:</t>
  </si>
  <si>
    <t xml:space="preserve"> </t>
  </si>
  <si>
    <t>Datum:</t>
  </si>
  <si>
    <t>5. 9. 2019</t>
  </si>
  <si>
    <t>Zadavatel:</t>
  </si>
  <si>
    <t>IČ:</t>
  </si>
  <si>
    <t>0,1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</si>
  <si>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</si>
  <si>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</si>
  <si>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</si>
  <si>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</si>
  <si>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</si>
  <si>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</si>
  <si>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</si>
  <si>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</si>
  <si>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</si>
  <si>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</si>
  <si>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</si>
  <si>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</si>
  <si>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</si>
  <si>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</si>
  <si>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</si>
  <si>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</si>
  <si>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</si>
  <si>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</si>
  <si>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</si>
  <si>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</si>
  <si>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</si>
  <si>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</si>
  <si>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</si>
  <si>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</si>
  <si>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</si>
  <si>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</si>
  <si>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</si>
  <si>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</si>
  <si>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</si>
  <si>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</si>
  <si>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</si>
  <si>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</si>
  <si>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</si>
  <si>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</si>
  <si>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</si>
  <si>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</si>
  <si>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</si>
  <si>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</si>
  <si>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</si>
  <si>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</si>
  <si>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</si>
  <si>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</si>
  <si>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</si>
  <si>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</si>
  <si>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</si>
  <si>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</si>
  <si>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</si>
  <si>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</si>
  <si>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</si>
  <si>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</si>
  <si>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</si>
  <si>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</si>
  <si>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1914a</t>
  </si>
  <si>
    <t>Oprava střechy oddělení III</t>
  </si>
  <si>
    <t>STA</t>
  </si>
  <si>
    <t>1</t>
  </si>
  <si>
    <t>{df5abdc1-b34e-419e-8450-7a819201579f}</t>
  </si>
  <si>
    <t>2</t>
  </si>
  <si>
    <t>KRYCÍ LIST SOUPISU PRACÍ</t>
  </si>
  <si>
    <t>Objekt:</t>
  </si>
  <si>
    <t>1914a - Oprava střechy oddělení III</t>
  </si>
  <si>
    <t>Bílá Voda</t>
  </si>
  <si>
    <t>00851388</t>
  </si>
  <si>
    <t>Psychiatrická nemocnice Marianny Oranžské</t>
  </si>
  <si>
    <t>16627008</t>
  </si>
  <si>
    <t>DIK Jeseník spol. s r.o.</t>
  </si>
  <si>
    <t>CZ16627008</t>
  </si>
  <si>
    <t>DIK Jeseník s.r.o.- Ing.Švub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</si>
  <si>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</si>
  <si>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</si>
  <si>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</si>
  <si>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</si>
  <si>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</si>
  <si>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</si>
  <si>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</si>
  <si>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</si>
  <si>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</si>
  <si>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</si>
  <si>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</si>
  <si>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</si>
  <si>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</si>
  <si>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</si>
  <si>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</si>
  <si>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743 - Elektromontáže - hrubá montáž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</si>
  <si>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</si>
  <si>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</si>
  <si>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</si>
  <si>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</si>
  <si>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</si>
  <si>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</si>
  <si>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N00 - Ostatní náklady</t>
  </si>
  <si>
    <t xml:space="preserve">    N01 - Pronájmy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</si>
  <si>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</si>
  <si>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</si>
  <si>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</si>
  <si>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</si>
  <si>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</si>
  <si>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</si>
  <si>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</si>
  <si>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</si>
  <si>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</si>
  <si>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</si>
  <si>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</si>
  <si>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</si>
  <si>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</si>
  <si>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</si>
  <si>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</si>
  <si>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</si>
  <si>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</si>
  <si>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</si>
  <si>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</si>
  <si>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</si>
  <si>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</si>
  <si>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</si>
  <si>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</si>
  <si>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</si>
  <si>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</si>
  <si>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342291111R01</t>
  </si>
  <si>
    <t>Doplnění izolací PUR pěnou a přelepení páskou</t>
  </si>
  <si>
    <t>m</t>
  </si>
  <si>
    <t>4</t>
  </si>
  <si>
    <t>836807729</t>
  </si>
  <si>
    <t>VV</t>
  </si>
  <si>
    <t>dotěsnění mezer</t>
  </si>
  <si>
    <t>střecha A</t>
  </si>
  <si>
    <t>50</t>
  </si>
  <si>
    <t>střecha B</t>
  </si>
  <si>
    <t>25</t>
  </si>
  <si>
    <t>Součet</t>
  </si>
  <si>
    <t>349234841R01</t>
  </si>
  <si>
    <t>Doplnění zdiva  říms a atik</t>
  </si>
  <si>
    <t>1277511068</t>
  </si>
  <si>
    <t>doplnění zdiva po demontáži oplechování a bednění u okapu- předpoklad</t>
  </si>
  <si>
    <t>2*19,04</t>
  </si>
  <si>
    <t>6</t>
  </si>
  <si>
    <t>Úpravy povrchů, podlahy a osazování výplní</t>
  </si>
  <si>
    <t>611315423</t>
  </si>
  <si>
    <t>Oprava vnitřní vápenné štukové omítky stropů v rozsahu plochy do 50%</t>
  </si>
  <si>
    <t>m2</t>
  </si>
  <si>
    <t>1267620354</t>
  </si>
  <si>
    <t>římsy</t>
  </si>
  <si>
    <t>2*19,04*0,5</t>
  </si>
  <si>
    <t>621211031</t>
  </si>
  <si>
    <t>Montáž kontaktního zateplení vnějších podhledů z polystyrénových desek tl do 160 mm</t>
  </si>
  <si>
    <t>512</t>
  </si>
  <si>
    <t>1736702178</t>
  </si>
  <si>
    <t>čela vikýřů</t>
  </si>
  <si>
    <t>2*3,75*0,3</t>
  </si>
  <si>
    <t>boky vikýřů</t>
  </si>
  <si>
    <t>2,10*4</t>
  </si>
  <si>
    <t>5</t>
  </si>
  <si>
    <t>M</t>
  </si>
  <si>
    <t>28375952</t>
  </si>
  <si>
    <t>deska EPS 70 fasádní λ=0,039 tl 160mm</t>
  </si>
  <si>
    <t>-1716894484</t>
  </si>
  <si>
    <t>10,65*1,02 'Přepočtené koeficientem množství</t>
  </si>
  <si>
    <t>622131121</t>
  </si>
  <si>
    <t>Penetrační disperzní nátěr vnějších stěn nanášený ručně</t>
  </si>
  <si>
    <t>848859924</t>
  </si>
  <si>
    <t>oprava komínů</t>
  </si>
  <si>
    <t>(0,49+0,79)*2*2</t>
  </si>
  <si>
    <t>(0,635+1,04)*2*2,5</t>
  </si>
  <si>
    <t>7</t>
  </si>
  <si>
    <t>622331141</t>
  </si>
  <si>
    <t>Cementová omítka štuková dvouvrstvá vnějších stěn nanášená ručně</t>
  </si>
  <si>
    <t>194193228</t>
  </si>
  <si>
    <t>8</t>
  </si>
  <si>
    <t>622521031</t>
  </si>
  <si>
    <t>Tenkovrstvá silikátová zrnitá omítka tl. 3,0 mm včetně penetrace vnějších stěn</t>
  </si>
  <si>
    <t>-391270481</t>
  </si>
  <si>
    <t>9</t>
  </si>
  <si>
    <t>Ostatní konstrukce a práce, bourání</t>
  </si>
  <si>
    <t>941111121</t>
  </si>
  <si>
    <t>Montáž lešení řadového trubkového lehkého s podlahami zatížení do 200 kg/m2 š do 1,2 m v do 10 m</t>
  </si>
  <si>
    <t>-1233658847</t>
  </si>
  <si>
    <t>fasády hlavní budova</t>
  </si>
  <si>
    <t>19,04*9,12</t>
  </si>
  <si>
    <t>fasaády přístavba</t>
  </si>
  <si>
    <t>8,985*3,5</t>
  </si>
  <si>
    <t>8,985*2,8</t>
  </si>
  <si>
    <t>10</t>
  </si>
  <si>
    <t>941111221</t>
  </si>
  <si>
    <t>Příplatek k lešení řadovému trubkovému lehkému s podlahami š 1,2 m v 10 m za první a ZKD den použití</t>
  </si>
  <si>
    <t>-972675748</t>
  </si>
  <si>
    <t>předpoklad 2 měsíce</t>
  </si>
  <si>
    <t>2*30*230,251</t>
  </si>
  <si>
    <t>11</t>
  </si>
  <si>
    <t>941112821</t>
  </si>
  <si>
    <t>Demontáž lešení řadového trubkového lehkého bez podlah zatížení do 200 kg/m2 š do 1,2 m v do 10 m</t>
  </si>
  <si>
    <t>-167693696</t>
  </si>
  <si>
    <t>12</t>
  </si>
  <si>
    <t>944511111</t>
  </si>
  <si>
    <t>Montáž ochranné sítě z textilie z umělých vláken</t>
  </si>
  <si>
    <t>1024277270</t>
  </si>
  <si>
    <t>13</t>
  </si>
  <si>
    <t>944511211</t>
  </si>
  <si>
    <t>Příplatek k ochranné síti za první a ZKD den použití</t>
  </si>
  <si>
    <t>1997417237</t>
  </si>
  <si>
    <t>14</t>
  </si>
  <si>
    <t>944511811</t>
  </si>
  <si>
    <t>Demontáž ochranné sítě z textilie z umělých vláken</t>
  </si>
  <si>
    <t>-701931484</t>
  </si>
  <si>
    <t>953742R01</t>
  </si>
  <si>
    <t>Oprava komínové hlavy-vyspravení maltou</t>
  </si>
  <si>
    <t>ks</t>
  </si>
  <si>
    <t>-836591700</t>
  </si>
  <si>
    <t>16</t>
  </si>
  <si>
    <t>968062375</t>
  </si>
  <si>
    <t>Vybourání  rámů oken zdvojených včetně křídel pl do 2 m2</t>
  </si>
  <si>
    <t>-846325656</t>
  </si>
  <si>
    <t>okna ve vikýřích</t>
  </si>
  <si>
    <t>0,880*1,140*6</t>
  </si>
  <si>
    <t>17</t>
  </si>
  <si>
    <t>978015391</t>
  </si>
  <si>
    <t>Otlučení (osekání) vnější vápenné nebo vápenocementové omítky stupně členitosti 1 a 2 do 100%</t>
  </si>
  <si>
    <t>-520753742</t>
  </si>
  <si>
    <t>997</t>
  </si>
  <si>
    <t>Přesun sutě</t>
  </si>
  <si>
    <t>18</t>
  </si>
  <si>
    <t>997013814</t>
  </si>
  <si>
    <t>Poplatek za uložení na skládce (skládkovné) stavebního odpadu izolací kód odpadu 170 604</t>
  </si>
  <si>
    <t>t</t>
  </si>
  <si>
    <t>1874344611</t>
  </si>
  <si>
    <t>odstraněná stará izolce střech (3,0kg/m2)</t>
  </si>
  <si>
    <t>PŘÍSTAVBA-střecha B</t>
  </si>
  <si>
    <t>10*8,985*0,003</t>
  </si>
  <si>
    <t>střecha A -Hlavní budova</t>
  </si>
  <si>
    <t>15,90*19,04*0,003</t>
  </si>
  <si>
    <t>19</t>
  </si>
  <si>
    <t>997013821</t>
  </si>
  <si>
    <t>Poplatek za uložení na skládce (skládkovné) stavebního odpadu s obsahem azbestu kód odpadu 170 605</t>
  </si>
  <si>
    <t>-1320531932</t>
  </si>
  <si>
    <t>krytiny šablony</t>
  </si>
  <si>
    <t>1,598</t>
  </si>
  <si>
    <t>20</t>
  </si>
  <si>
    <t>997013831</t>
  </si>
  <si>
    <t>Poplatek za uložení na skládce (skládkovné) stavebního odpadu směsného kód odpadu 170 904</t>
  </si>
  <si>
    <t>539729680</t>
  </si>
  <si>
    <t>bouraní</t>
  </si>
  <si>
    <t>1,025</t>
  </si>
  <si>
    <t>997223845</t>
  </si>
  <si>
    <t>Poplatek za uložení na skládce (skládkovné) odpadu asfaltového bez dehtu kód odpadu 170 302</t>
  </si>
  <si>
    <t>713726892</t>
  </si>
  <si>
    <t>odstraněná lepenka</t>
  </si>
  <si>
    <t>0,400</t>
  </si>
  <si>
    <t>22</t>
  </si>
  <si>
    <t>997241511</t>
  </si>
  <si>
    <t>Vodorovné přemístění vybouraných hmot do 7 km</t>
  </si>
  <si>
    <t>1941010872</t>
  </si>
  <si>
    <t>23</t>
  </si>
  <si>
    <t>997241519</t>
  </si>
  <si>
    <t>Příplatek ZKD 1 km u vodorovného přemístění vybouraných hmot</t>
  </si>
  <si>
    <t>-1667973095</t>
  </si>
  <si>
    <t>8,939*3 'Přepočtené koeficientem množství</t>
  </si>
  <si>
    <t>998</t>
  </si>
  <si>
    <t>Přesun hmot</t>
  </si>
  <si>
    <t>24</t>
  </si>
  <si>
    <t>998011002</t>
  </si>
  <si>
    <t>Přesun hmot pro budovy zděné v do 12 m</t>
  </si>
  <si>
    <t>22164993</t>
  </si>
  <si>
    <t>998011018</t>
  </si>
  <si>
    <t>Příplatek k přesunu hmot pro budovy zděné za zvětšený přesun do 5000 m</t>
  </si>
  <si>
    <t>-1211194410</t>
  </si>
  <si>
    <t>PSV</t>
  </si>
  <si>
    <t>Práce a dodávky PSV</t>
  </si>
  <si>
    <t>713</t>
  </si>
  <si>
    <t>Izolace tepelné</t>
  </si>
  <si>
    <t>26</t>
  </si>
  <si>
    <t>713151111</t>
  </si>
  <si>
    <t>Montáž izolace tepelné střech šikmých kladené volně mezi krokve rohoží, pásů, desek</t>
  </si>
  <si>
    <t>-835267415</t>
  </si>
  <si>
    <t>zateplení u okapu-viz v.č.1914-D005</t>
  </si>
  <si>
    <t>2*0,7*19,04*2</t>
  </si>
  <si>
    <t>0,7*9*2</t>
  </si>
  <si>
    <t>27</t>
  </si>
  <si>
    <t>ISV.5901644638404</t>
  </si>
  <si>
    <t>Isover UNIROL PLUS 140mm, λD = 0,036 (W·m-1·K-1), šířka pásu 1200, izolace ze skelných vláken vhodná mezi krokve.</t>
  </si>
  <si>
    <t>32</t>
  </si>
  <si>
    <t>-1586648746</t>
  </si>
  <si>
    <t>65,912*1,02 'Přepočtené koeficientem množství</t>
  </si>
  <si>
    <t>28</t>
  </si>
  <si>
    <t>713151155</t>
  </si>
  <si>
    <t>Montáž izolace tepelné střech šikmých přišroubované nad krokve z desek sklonu do 30° tl do 160 mm</t>
  </si>
  <si>
    <t>188413877</t>
  </si>
  <si>
    <t>10*8,985</t>
  </si>
  <si>
    <t>rozšíření přesahu u štítu</t>
  </si>
  <si>
    <t>1*10*1,050</t>
  </si>
  <si>
    <t>29</t>
  </si>
  <si>
    <t>28376473</t>
  </si>
  <si>
    <t>panel střešní PUR pěna s Al a protiskluznou folií λ=0,024 tl 120mm</t>
  </si>
  <si>
    <t>1053543529</t>
  </si>
  <si>
    <t>100,35*1,1 'Přepočtené koeficientem množství</t>
  </si>
  <si>
    <t>30</t>
  </si>
  <si>
    <t>713151163</t>
  </si>
  <si>
    <t>Montáž izolace tepelné střech šikmých přišroubované nad krokve z desek sklonu do 45° tl do 120 mm</t>
  </si>
  <si>
    <t>-609718686</t>
  </si>
  <si>
    <t>15,90*19,04</t>
  </si>
  <si>
    <t>rozšíření přesahu u štítů</t>
  </si>
  <si>
    <t>2*15,9*1,05</t>
  </si>
  <si>
    <t>31</t>
  </si>
  <si>
    <t>-349338580</t>
  </si>
  <si>
    <t>336,126*1,1 'Přepočtené koeficientem množství</t>
  </si>
  <si>
    <t>713151813</t>
  </si>
  <si>
    <t>Odstranění tepelné izolace střech šikmých volně kladené mezi krokve vláknité tl přes 100 mm</t>
  </si>
  <si>
    <t>-616632943</t>
  </si>
  <si>
    <t>721</t>
  </si>
  <si>
    <t>Zdravotechnika - vnitřní kanalizace</t>
  </si>
  <si>
    <t>33</t>
  </si>
  <si>
    <t>721173706</t>
  </si>
  <si>
    <t>Potrubí kanalizační z PE odpadní DN 100</t>
  </si>
  <si>
    <t>610044185</t>
  </si>
  <si>
    <t>dopojení potrubí a vyvedení nad střechu</t>
  </si>
  <si>
    <t>741</t>
  </si>
  <si>
    <t>Elektroinstalace - silnoproud</t>
  </si>
  <si>
    <t>34</t>
  </si>
  <si>
    <t>741410003</t>
  </si>
  <si>
    <t>Montáž vodič uzemňovací drát nebo lano D do 10 mm na povrchu</t>
  </si>
  <si>
    <t>-865164301</t>
  </si>
  <si>
    <t>střecha hlavní objekt- od zkušební svorky</t>
  </si>
  <si>
    <t>2*6,1</t>
  </si>
  <si>
    <t>1*19,04</t>
  </si>
  <si>
    <t>35</t>
  </si>
  <si>
    <t>35441415</t>
  </si>
  <si>
    <t>podpěra vedení FeZn do zdiva 150 mm</t>
  </si>
  <si>
    <t>kus</t>
  </si>
  <si>
    <t>-170974745</t>
  </si>
  <si>
    <t>střecha hlavní objekt- od zkušební svorky (podpěra á1mm)</t>
  </si>
  <si>
    <t>Mezisoučet</t>
  </si>
  <si>
    <t>36</t>
  </si>
  <si>
    <t>35441050</t>
  </si>
  <si>
    <t>tyč jímací s kovaným hrotem 1000 mm FeZn</t>
  </si>
  <si>
    <t>1331425482</t>
  </si>
  <si>
    <t>37</t>
  </si>
  <si>
    <t>35441077</t>
  </si>
  <si>
    <t>drát D 8mm AlMgSi</t>
  </si>
  <si>
    <t>kg</t>
  </si>
  <si>
    <t>-1282690895</t>
  </si>
  <si>
    <t>střecha hlavní objekt- od zkušební svorky  (1bm-0,135kg)</t>
  </si>
  <si>
    <t>2*6,1*0,135</t>
  </si>
  <si>
    <t>1*19,04*0,135</t>
  </si>
  <si>
    <t>38</t>
  </si>
  <si>
    <t>741421813</t>
  </si>
  <si>
    <t>Demontáž drátu nebo lana svodového vedení D přes 8 mm kolmý svod</t>
  </si>
  <si>
    <t>375182957</t>
  </si>
  <si>
    <t>střecha hlavní objekt</t>
  </si>
  <si>
    <t>743</t>
  </si>
  <si>
    <t>Elektromontáže - hrubá montáž</t>
  </si>
  <si>
    <t>39</t>
  </si>
  <si>
    <t>743991100R01</t>
  </si>
  <si>
    <t>Revize hromosvodu</t>
  </si>
  <si>
    <t>-1797179374</t>
  </si>
  <si>
    <t>40</t>
  </si>
  <si>
    <t>743621210R02</t>
  </si>
  <si>
    <t>Demontáž a zpětná montáž satelitní antény</t>
  </si>
  <si>
    <t>1127472838</t>
  </si>
  <si>
    <t>sat anténa</t>
  </si>
  <si>
    <t>41</t>
  </si>
  <si>
    <t>743621210R03</t>
  </si>
  <si>
    <t>Ochrana vzdušného vedení u fasády (zaizolování)</t>
  </si>
  <si>
    <t>soubor</t>
  </si>
  <si>
    <t>-1833560842</t>
  </si>
  <si>
    <t>vedení u štítu</t>
  </si>
  <si>
    <t>762</t>
  </si>
  <si>
    <t>Konstrukce tesařské</t>
  </si>
  <si>
    <t>42</t>
  </si>
  <si>
    <t>762083121</t>
  </si>
  <si>
    <t>Impregnace řeziva proti dřevokaznému hmyzu, houbám a plísním máčením třída ohrožení 1 a 2</t>
  </si>
  <si>
    <t>m3</t>
  </si>
  <si>
    <t>-1389995317</t>
  </si>
  <si>
    <t xml:space="preserve"> prvky krovu</t>
  </si>
  <si>
    <t>HLAVNÍ BUDOVA</t>
  </si>
  <si>
    <t>KROKVE</t>
  </si>
  <si>
    <t>0,12*0,14*6,7*2*20</t>
  </si>
  <si>
    <t>OSTATNÍ</t>
  </si>
  <si>
    <t>0,75</t>
  </si>
  <si>
    <t>nové bednění</t>
  </si>
  <si>
    <t>0,7*19,04*2*0,03</t>
  </si>
  <si>
    <t>PŘÍSTAVBA</t>
  </si>
  <si>
    <t>0,7*8,985*2*0,03</t>
  </si>
  <si>
    <t>ostatní prvky zateplení střech</t>
  </si>
  <si>
    <t>vymezovací zarážka -hranol 120x120-600mm ,28ks A01/T</t>
  </si>
  <si>
    <t>28*0,6*0,12*0,12</t>
  </si>
  <si>
    <t>vymezovací fošna -50x400-800mm ,8ks A02/T</t>
  </si>
  <si>
    <t>8*0,8*0,05*0,4</t>
  </si>
  <si>
    <t>dorazové prkno 120x24mm, A03/T</t>
  </si>
  <si>
    <t>2*9,5*0,12*0,024</t>
  </si>
  <si>
    <t>2*7,1*0,12*0,024</t>
  </si>
  <si>
    <t>zakládací hranol 120x120mm - A04/T</t>
  </si>
  <si>
    <t>4*3,7*0,12*0,12</t>
  </si>
  <si>
    <t>štítové prkno 35x290 + lať 60x40mm - A05/T</t>
  </si>
  <si>
    <t>4*8*0,035*0,29</t>
  </si>
  <si>
    <t>4*8*0,06*0,04</t>
  </si>
  <si>
    <t>štítové prkno 35x255 + lať 60x40mm - A06/T</t>
  </si>
  <si>
    <t>4*2,3*0,35*0,255</t>
  </si>
  <si>
    <t>4*2,3*0,06*0,04</t>
  </si>
  <si>
    <t>zakládací hranol 120x120mm, B01/T</t>
  </si>
  <si>
    <t>2*9*0,12*0,12</t>
  </si>
  <si>
    <t>štítové prkno 35x290mm + lať 60x40mm, B02/T</t>
  </si>
  <si>
    <t>4*5,1*0,035*0,29</t>
  </si>
  <si>
    <t>4*5,1*0,06*0,04</t>
  </si>
  <si>
    <t>43</t>
  </si>
  <si>
    <t>762332132</t>
  </si>
  <si>
    <t>Montáž vázaných kcí krovů pravidelných z hraněného řeziva průřezové plochy do 224 cm2</t>
  </si>
  <si>
    <t>1289788537</t>
  </si>
  <si>
    <t>STŘECHA HLAVNÍ BUDOVA</t>
  </si>
  <si>
    <t>krokve 120x140mm -  výměna poškozených u okapu (1m)</t>
  </si>
  <si>
    <t>18*1*2</t>
  </si>
  <si>
    <t>pozednice 140x140mm - 10% výměna předpoklad</t>
  </si>
  <si>
    <t>2*19,04*0,1</t>
  </si>
  <si>
    <t>STŘECHA PŘÍSTAVBA</t>
  </si>
  <si>
    <t>krokve 120x140mm - výměna poškozených u okapu (1m)</t>
  </si>
  <si>
    <t>9*1*2</t>
  </si>
  <si>
    <t>pozednice 140x120mm - 10% výměna</t>
  </si>
  <si>
    <t>2*8,875*0,1</t>
  </si>
  <si>
    <t>28*0,6</t>
  </si>
  <si>
    <t>8*0,8</t>
  </si>
  <si>
    <t>2*9,5</t>
  </si>
  <si>
    <t>2*7,1</t>
  </si>
  <si>
    <t>4*3,7</t>
  </si>
  <si>
    <t>4*8</t>
  </si>
  <si>
    <t>4*2,3</t>
  </si>
  <si>
    <t>2*9</t>
  </si>
  <si>
    <t>4*5,1</t>
  </si>
  <si>
    <t>44</t>
  </si>
  <si>
    <t>605120110</t>
  </si>
  <si>
    <t>řezivo jehličnaté hranol jakost I nad 120 cm2</t>
  </si>
  <si>
    <t>-2089989716</t>
  </si>
  <si>
    <t>18*1*2*0,12*0,14</t>
  </si>
  <si>
    <t>2*19,04*0,1*0,14*0,14</t>
  </si>
  <si>
    <t>9*1*2*0,12*0,14</t>
  </si>
  <si>
    <t>2*8,875*0,1*0,14*0,12</t>
  </si>
  <si>
    <t>45</t>
  </si>
  <si>
    <t>762341210</t>
  </si>
  <si>
    <t>Montáž bednění střech rovných a šikmých sklonu do 60° z hrubých prken na sraz</t>
  </si>
  <si>
    <t>500551339</t>
  </si>
  <si>
    <t>HLAVNÍ BUDOVA-bednění pro doplnění izolace shora</t>
  </si>
  <si>
    <t>0,7*19,04*2</t>
  </si>
  <si>
    <t>VIKÝŘE</t>
  </si>
  <si>
    <t>0,7*8,985*2</t>
  </si>
  <si>
    <t>46</t>
  </si>
  <si>
    <t>605151210</t>
  </si>
  <si>
    <t>řezivo jehličnaté boční prkno jakost I.-II. 4 - 6 cm</t>
  </si>
  <si>
    <t>-762748901</t>
  </si>
  <si>
    <t>22*0,03</t>
  </si>
  <si>
    <t>2*15,9*1,05*0,03</t>
  </si>
  <si>
    <t>1*10*1,050*0,03</t>
  </si>
  <si>
    <t>47</t>
  </si>
  <si>
    <t>762342314</t>
  </si>
  <si>
    <t>Montáž laťování na střechách složitých sklonu do 60° osové vzdálenosti do 360 mm</t>
  </si>
  <si>
    <t>899262462</t>
  </si>
  <si>
    <t>9,8*8,985</t>
  </si>
  <si>
    <t>prvky zateplení střechy</t>
  </si>
  <si>
    <t>48</t>
  </si>
  <si>
    <t>605141130</t>
  </si>
  <si>
    <t>řezivo jehličnaté,střešní latě impregnované dl 2 - 3,5 m</t>
  </si>
  <si>
    <t>1938498919</t>
  </si>
  <si>
    <t>4bm latí na 1m2/střechy (latě 40x60mm)-5% prořez</t>
  </si>
  <si>
    <t>392,789*4*0,04*0,06*1,05</t>
  </si>
  <si>
    <t>49</t>
  </si>
  <si>
    <t>762342441</t>
  </si>
  <si>
    <t>Montáž lišt trojúhelníkových nebo kontralatí na střechách sklonu do 60°</t>
  </si>
  <si>
    <t>1444183491</t>
  </si>
  <si>
    <t>HLAVNÍ BUDOVA - kontralatě 40x60mm</t>
  </si>
  <si>
    <t>15,9*20</t>
  </si>
  <si>
    <t>střecha vikýřů</t>
  </si>
  <si>
    <t>2*4*2,5</t>
  </si>
  <si>
    <t>10*9</t>
  </si>
  <si>
    <t>341806139</t>
  </si>
  <si>
    <t>15,9*20*0,04*0,06</t>
  </si>
  <si>
    <t>2*4*2,5*0,04*0,06</t>
  </si>
  <si>
    <t>10*9*0,04*0,06</t>
  </si>
  <si>
    <t>1,027*1,1 'Přepočtené koeficientem množství</t>
  </si>
  <si>
    <t>51</t>
  </si>
  <si>
    <t>762343811</t>
  </si>
  <si>
    <t>Demontáž bednění okapů a štítových říms z prken</t>
  </si>
  <si>
    <t>-1345597063</t>
  </si>
  <si>
    <t>0,8*8,985*2</t>
  </si>
  <si>
    <t>52</t>
  </si>
  <si>
    <t>762395000</t>
  </si>
  <si>
    <t>Spojovací prostředky pro montáž krovu, bednění, laťování, světlíky, klíny</t>
  </si>
  <si>
    <t>-220255870</t>
  </si>
  <si>
    <t>0,8*8,985*2*0,03</t>
  </si>
  <si>
    <t>53</t>
  </si>
  <si>
    <t>998762102</t>
  </si>
  <si>
    <t>Přesun hmot tonážní pro kce tesařské v objektech v do 12 m</t>
  </si>
  <si>
    <t>391710874</t>
  </si>
  <si>
    <t>764</t>
  </si>
  <si>
    <t>Konstrukce klempířské</t>
  </si>
  <si>
    <t>54</t>
  </si>
  <si>
    <t>764001821</t>
  </si>
  <si>
    <t>Demontáž krytiny ze svitků nebo tabulí do suti</t>
  </si>
  <si>
    <t>766206886</t>
  </si>
  <si>
    <t>55</t>
  </si>
  <si>
    <t>764001861</t>
  </si>
  <si>
    <t>Demontáž hřebene z hřebenáčů do suti</t>
  </si>
  <si>
    <t>1110947018</t>
  </si>
  <si>
    <t>19,04</t>
  </si>
  <si>
    <t>8,985</t>
  </si>
  <si>
    <t>56</t>
  </si>
  <si>
    <t>764002801</t>
  </si>
  <si>
    <t>Demontáž závětrné lišty do suti</t>
  </si>
  <si>
    <t>-1990101167</t>
  </si>
  <si>
    <t>15,20</t>
  </si>
  <si>
    <t>4*2,6</t>
  </si>
  <si>
    <t>přístavba</t>
  </si>
  <si>
    <t>57</t>
  </si>
  <si>
    <t>764002821</t>
  </si>
  <si>
    <t>Demontáž střešního výlezu do suti</t>
  </si>
  <si>
    <t>1073866669</t>
  </si>
  <si>
    <t>58</t>
  </si>
  <si>
    <t>764002831</t>
  </si>
  <si>
    <t>Demontáž sněhového zachytávače do suti</t>
  </si>
  <si>
    <t>-825921499</t>
  </si>
  <si>
    <t>2*16</t>
  </si>
  <si>
    <t>59</t>
  </si>
  <si>
    <t>764002871</t>
  </si>
  <si>
    <t>Demontáž lemování zdí do suti</t>
  </si>
  <si>
    <t>1399157293</t>
  </si>
  <si>
    <t>komíny</t>
  </si>
  <si>
    <t>2,6+1,7</t>
  </si>
  <si>
    <t>vikýře</t>
  </si>
  <si>
    <t>4*1,8</t>
  </si>
  <si>
    <t>2*3,8</t>
  </si>
  <si>
    <t>60</t>
  </si>
  <si>
    <t>764003801</t>
  </si>
  <si>
    <t>Demontáž lemování trub, konzol, držáků, ventilačních nástavců a jiných kusových prvků do suti</t>
  </si>
  <si>
    <t>1706216695</t>
  </si>
  <si>
    <t xml:space="preserve">hromosvod </t>
  </si>
  <si>
    <t>61</t>
  </si>
  <si>
    <t>764004801</t>
  </si>
  <si>
    <t>Demontáž podokapního žlabu do suti</t>
  </si>
  <si>
    <t>-1003492257</t>
  </si>
  <si>
    <t>Hlavní budova</t>
  </si>
  <si>
    <t>2*19,1</t>
  </si>
  <si>
    <t>Přístavba</t>
  </si>
  <si>
    <t>2*10</t>
  </si>
  <si>
    <t>62</t>
  </si>
  <si>
    <t>764004861</t>
  </si>
  <si>
    <t>Demontáž svodu do suti</t>
  </si>
  <si>
    <t>-432026532</t>
  </si>
  <si>
    <t>2*7,5</t>
  </si>
  <si>
    <t>2*1,5</t>
  </si>
  <si>
    <t>2,7+3,5</t>
  </si>
  <si>
    <t>63</t>
  </si>
  <si>
    <t>764101101</t>
  </si>
  <si>
    <t>Montáž krytiny střechy rovné drážkováním ze svitků rš do 600 mm sklonu do 30°</t>
  </si>
  <si>
    <t>1780535871</t>
  </si>
  <si>
    <t>vikýře hlavní budovy -střecha A,    A02/KL</t>
  </si>
  <si>
    <t>64</t>
  </si>
  <si>
    <t>55350281</t>
  </si>
  <si>
    <t>krytina střešní falcovaná Pz plech s barevnou povrchpvou úpravou PUREX MAT</t>
  </si>
  <si>
    <t>-25681333</t>
  </si>
  <si>
    <t>povrchová úprava PUREX MAT, falcovaná krytina s dvojitou drážkou stojatou, barva cihlová</t>
  </si>
  <si>
    <t>65</t>
  </si>
  <si>
    <t>764101141</t>
  </si>
  <si>
    <t>Montáž krytiny střechy rovné z taškových tabulí sklonu do 30°</t>
  </si>
  <si>
    <t>752523054</t>
  </si>
  <si>
    <t>střecha B-PŘÍSTAVBA</t>
  </si>
  <si>
    <t>92,5</t>
  </si>
  <si>
    <t>1*10*0,5</t>
  </si>
  <si>
    <t>66</t>
  </si>
  <si>
    <t>764101143</t>
  </si>
  <si>
    <t>Montáž krytiny střechy rovné z taškových tabulí sklonu do 60°</t>
  </si>
  <si>
    <t>-830746068</t>
  </si>
  <si>
    <t>299</t>
  </si>
  <si>
    <t>2*15,9*0,5</t>
  </si>
  <si>
    <t>67</t>
  </si>
  <si>
    <t>154851030R01</t>
  </si>
  <si>
    <t>střešní krytina s povrchem PUREX MAT ocelový plech - imitace tašek</t>
  </si>
  <si>
    <t>1018552586</t>
  </si>
  <si>
    <t>A01/KL a B01/KL - krytina včetně kotevního materiálu,</t>
  </si>
  <si>
    <t>s matnou povrchovou úpravou PUREX MAT(záruka 30 let), barva cihlová</t>
  </si>
  <si>
    <t>392,586*1,05 'Přepočtené koeficientem množství</t>
  </si>
  <si>
    <t>68</t>
  </si>
  <si>
    <t>764211626R01</t>
  </si>
  <si>
    <t xml:space="preserve">Oplechování větraného hřebene hřebenáči z plechu s povrchovou úpravou rš 500 mm , s větracím pásem </t>
  </si>
  <si>
    <t>1057282846</t>
  </si>
  <si>
    <t>oplechování hřebene</t>
  </si>
  <si>
    <t>A09/KL</t>
  </si>
  <si>
    <t>19,7</t>
  </si>
  <si>
    <t>B05/KL</t>
  </si>
  <si>
    <t>69</t>
  </si>
  <si>
    <t>553509990R01</t>
  </si>
  <si>
    <t>krytina střešní  hřebenáč půlkulatý ,povrchová úprava polyester</t>
  </si>
  <si>
    <t>1170607223</t>
  </si>
  <si>
    <t>70</t>
  </si>
  <si>
    <t>764212662R01</t>
  </si>
  <si>
    <t>Oplechování okapové hrany z plechu s povrchovou úpravou rš 500 mm</t>
  </si>
  <si>
    <t>-1593536330</t>
  </si>
  <si>
    <t>A14/KL</t>
  </si>
  <si>
    <t>47,2</t>
  </si>
  <si>
    <t>B07/KL</t>
  </si>
  <si>
    <t>71</t>
  </si>
  <si>
    <t>764212663R01</t>
  </si>
  <si>
    <t>Oplechování rovné okapové hrany z Pz s povrchovou úpravou rš 260 mm</t>
  </si>
  <si>
    <t>-311084522</t>
  </si>
  <si>
    <t>72</t>
  </si>
  <si>
    <t>764213451R01</t>
  </si>
  <si>
    <t>Výlezové okno včetně lemování 600x600mm - A20/KL</t>
  </si>
  <si>
    <t>1000107129</t>
  </si>
  <si>
    <t>73</t>
  </si>
  <si>
    <t>764213455R01</t>
  </si>
  <si>
    <t>Sněhový zachytávač krytiny  průběžný včetně držáků</t>
  </si>
  <si>
    <t>1656952182</t>
  </si>
  <si>
    <t xml:space="preserve">sněhový zachytávač včetně držáků </t>
  </si>
  <si>
    <t>A23/KL</t>
  </si>
  <si>
    <t>B06/KL</t>
  </si>
  <si>
    <t>18,8</t>
  </si>
  <si>
    <t>74</t>
  </si>
  <si>
    <t>764216604R01</t>
  </si>
  <si>
    <t>Oplechování rovných parapetů mechanicky kotvené z Pz s povrchovou úpravou rš 330 mm</t>
  </si>
  <si>
    <t>-1452641272</t>
  </si>
  <si>
    <t>A10/KL-parapety</t>
  </si>
  <si>
    <t>6,4</t>
  </si>
  <si>
    <t>75</t>
  </si>
  <si>
    <t>764311604R01</t>
  </si>
  <si>
    <t>Lemování rovných zdí střech  z Pz s povrchovou úpravou rš 330 mm</t>
  </si>
  <si>
    <t>525331569</t>
  </si>
  <si>
    <t>lemování komínů</t>
  </si>
  <si>
    <t>A19/KL</t>
  </si>
  <si>
    <t>6,9</t>
  </si>
  <si>
    <t>76</t>
  </si>
  <si>
    <t>764311605R01</t>
  </si>
  <si>
    <t>Lemování rovných zdí střech s krytinou  vlnitou  z plechu s povrchovou úpravou rš 400 mm</t>
  </si>
  <si>
    <t>-1440344920</t>
  </si>
  <si>
    <t>A17/KL</t>
  </si>
  <si>
    <t>7,2</t>
  </si>
  <si>
    <t>A18/KL</t>
  </si>
  <si>
    <t>B09/KL</t>
  </si>
  <si>
    <t>9,9</t>
  </si>
  <si>
    <t>B010/KL</t>
  </si>
  <si>
    <t>77</t>
  </si>
  <si>
    <t>764311605R021</t>
  </si>
  <si>
    <t>Lemování rovných zdí střech s krytinou  vlnitou  z plechu s povrchovou úpravou rš 500 mm</t>
  </si>
  <si>
    <t>2132896690</t>
  </si>
  <si>
    <t>A24/KL</t>
  </si>
  <si>
    <t>3,6</t>
  </si>
  <si>
    <t>78</t>
  </si>
  <si>
    <t>764311608R01</t>
  </si>
  <si>
    <t>Oplechování z Pz s povrchovou úpravou rš 750 mm</t>
  </si>
  <si>
    <t>-2130383204</t>
  </si>
  <si>
    <t>A12/KL</t>
  </si>
  <si>
    <t>7,6</t>
  </si>
  <si>
    <t>79</t>
  </si>
  <si>
    <t>764311608R02</t>
  </si>
  <si>
    <t>Větrací lišta z Pz s povrchovou úpravou rš 180 mm</t>
  </si>
  <si>
    <t>-229832402</t>
  </si>
  <si>
    <t>80</t>
  </si>
  <si>
    <t>764311614R01</t>
  </si>
  <si>
    <t>Lemování štítových zdí střech s krytinou skládanou z plechu  s povrchovou úpravou rš 450 mm</t>
  </si>
  <si>
    <t>806924588</t>
  </si>
  <si>
    <t>A15/KL</t>
  </si>
  <si>
    <t>32,4</t>
  </si>
  <si>
    <t>A16/KL</t>
  </si>
  <si>
    <t>8,8</t>
  </si>
  <si>
    <t>B08/KL</t>
  </si>
  <si>
    <t>10,4</t>
  </si>
  <si>
    <t>81</t>
  </si>
  <si>
    <t>764311614R02</t>
  </si>
  <si>
    <t>Spodní díl štítového lemování</t>
  </si>
  <si>
    <t>1522095296</t>
  </si>
  <si>
    <t>A255/KL</t>
  </si>
  <si>
    <t>A26/KL</t>
  </si>
  <si>
    <t>B11/KL</t>
  </si>
  <si>
    <t>82</t>
  </si>
  <si>
    <t>764315632R01</t>
  </si>
  <si>
    <t>Prostupová manžeta - tyče hromosvodu</t>
  </si>
  <si>
    <t>577429888</t>
  </si>
  <si>
    <t>83</t>
  </si>
  <si>
    <t>764501103</t>
  </si>
  <si>
    <t>Montáž žlabu podokapního půlkulatého</t>
  </si>
  <si>
    <t>-410499752</t>
  </si>
  <si>
    <t>A03/KL</t>
  </si>
  <si>
    <t>A04/KL</t>
  </si>
  <si>
    <t>39,6</t>
  </si>
  <si>
    <t>B02/KL</t>
  </si>
  <si>
    <t>84</t>
  </si>
  <si>
    <t>283410100R02</t>
  </si>
  <si>
    <t>žlab okapový půlkruhový povrchová úprava polyuretan r.š.280,včetně háků,čel,dilatací</t>
  </si>
  <si>
    <t>-1948409680</t>
  </si>
  <si>
    <t>včetně háků,čel, rohů,dilatací-ucelený systém ke střešní krytině</t>
  </si>
  <si>
    <t>85</t>
  </si>
  <si>
    <t>283410100R032</t>
  </si>
  <si>
    <t>žlab okapový půlkruhový povrchová úprava polyuretan r.š.360,včetně háků,čel,dilatací</t>
  </si>
  <si>
    <t>901406850</t>
  </si>
  <si>
    <t>86</t>
  </si>
  <si>
    <t>764501108</t>
  </si>
  <si>
    <t>Montáž kotlíku oválného (trychtýřového) pro podokapní žlab</t>
  </si>
  <si>
    <t>641403730</t>
  </si>
  <si>
    <t>A05/KL</t>
  </si>
  <si>
    <t>A06/KL</t>
  </si>
  <si>
    <t>B03/KL</t>
  </si>
  <si>
    <t>87</t>
  </si>
  <si>
    <t>553442640R01</t>
  </si>
  <si>
    <t>kotlík oválný tvar povrchová úprava polyuretan</t>
  </si>
  <si>
    <t>646667643</t>
  </si>
  <si>
    <t>A05/KL -ucelený systém ke střešní krytině</t>
  </si>
  <si>
    <t>88</t>
  </si>
  <si>
    <t>553442640R02</t>
  </si>
  <si>
    <t>910599252</t>
  </si>
  <si>
    <t>A06/KL -ucelený systém ke střešní krytině</t>
  </si>
  <si>
    <t>89</t>
  </si>
  <si>
    <t>764508131</t>
  </si>
  <si>
    <t>Montáž kruhového svodu</t>
  </si>
  <si>
    <t>688980650</t>
  </si>
  <si>
    <t>montáž svodů včetně kolen, objímek,odboček</t>
  </si>
  <si>
    <t>A07/KL</t>
  </si>
  <si>
    <t>B04/KL</t>
  </si>
  <si>
    <t>7,3</t>
  </si>
  <si>
    <t>90</t>
  </si>
  <si>
    <t>553442000R03</t>
  </si>
  <si>
    <t>svodové roury kruhové 100mm, povrchová úprava polyuretan, včetně kolen.odskoků,objímek</t>
  </si>
  <si>
    <t>-139804626</t>
  </si>
  <si>
    <t>91</t>
  </si>
  <si>
    <t>553442000R04</t>
  </si>
  <si>
    <t>svodové roury kruhové 1500mm, povrchová úprava polyuretan, včetně kolen.odskoků,objímek</t>
  </si>
  <si>
    <t>1497884745</t>
  </si>
  <si>
    <t>A08/KL</t>
  </si>
  <si>
    <t>92</t>
  </si>
  <si>
    <t>998764102</t>
  </si>
  <si>
    <t>Přesun hmot tonážní pro konstrukce klempířské v objektech v do 12 m</t>
  </si>
  <si>
    <t>1221239085</t>
  </si>
  <si>
    <t>765</t>
  </si>
  <si>
    <t>Krytina skládaná</t>
  </si>
  <si>
    <t>93</t>
  </si>
  <si>
    <t>765111203R01</t>
  </si>
  <si>
    <t>Montáž okapní větrací mřížka</t>
  </si>
  <si>
    <t>1230412721</t>
  </si>
  <si>
    <t>94</t>
  </si>
  <si>
    <t>596602020R01</t>
  </si>
  <si>
    <t xml:space="preserve">mřížka ochranná větrací jednoduchá </t>
  </si>
  <si>
    <t>255264646</t>
  </si>
  <si>
    <t>95</t>
  </si>
  <si>
    <t>765131801</t>
  </si>
  <si>
    <t>Demontáž vláknocementové skládané krytiny sklonu do 30° do suti</t>
  </si>
  <si>
    <t>-1033575293</t>
  </si>
  <si>
    <t>96</t>
  </si>
  <si>
    <t>765191021</t>
  </si>
  <si>
    <t>Montáž pojistné hydroizolační fólie kladené ve sklonu přes 20° s lepenými spoji na krokve</t>
  </si>
  <si>
    <t>-1669727869</t>
  </si>
  <si>
    <t xml:space="preserve">vikýře hlavní budovy -střecha A,   </t>
  </si>
  <si>
    <t>97</t>
  </si>
  <si>
    <t>283292930R01</t>
  </si>
  <si>
    <t xml:space="preserve">folie na tepelně izolačních deskách </t>
  </si>
  <si>
    <t>-1650897402</t>
  </si>
  <si>
    <t>458,476*1,15 'Přepočtené koeficientem množství</t>
  </si>
  <si>
    <t>98</t>
  </si>
  <si>
    <t>765191031</t>
  </si>
  <si>
    <t>Montáž pojistné hydroizolační fólie lepení těsnících pásků pod kontralatě</t>
  </si>
  <si>
    <t>1478844476</t>
  </si>
  <si>
    <t>99</t>
  </si>
  <si>
    <t>59660020</t>
  </si>
  <si>
    <t>páska těsnící k podložení kontralatí 60mm/30m u systému vodotěsného podstřeší</t>
  </si>
  <si>
    <t>2134513008</t>
  </si>
  <si>
    <t>428*1,1 'Přepočtené koeficientem množství</t>
  </si>
  <si>
    <t>100</t>
  </si>
  <si>
    <t>765191911</t>
  </si>
  <si>
    <t>Demontáž pojistné hydroizolační fólie kladené ve sklonu přes 30°</t>
  </si>
  <si>
    <t>-517508576</t>
  </si>
  <si>
    <t>101</t>
  </si>
  <si>
    <t>765193001R01</t>
  </si>
  <si>
    <t>Montáž parotěsného pásu</t>
  </si>
  <si>
    <t>1766451680</t>
  </si>
  <si>
    <t>102</t>
  </si>
  <si>
    <t>28329029</t>
  </si>
  <si>
    <t>fólie kontaktní difuzně propustná</t>
  </si>
  <si>
    <t>1160309107</t>
  </si>
  <si>
    <t>414,586*1,1 'Přepočtené koeficientem množství</t>
  </si>
  <si>
    <t>103</t>
  </si>
  <si>
    <t>998765103</t>
  </si>
  <si>
    <t>Přesun hmot tonážní pro krytiny skládané v objektech v do 24 m</t>
  </si>
  <si>
    <t>-676658883</t>
  </si>
  <si>
    <t>766</t>
  </si>
  <si>
    <t>Konstrukce truhlářské</t>
  </si>
  <si>
    <t>104</t>
  </si>
  <si>
    <t>766421213</t>
  </si>
  <si>
    <t>Montáž obložení podhledů jednoduchých palubkami z měkkého dřeva š do 100 mm</t>
  </si>
  <si>
    <t>1698369064</t>
  </si>
  <si>
    <t>zakrytí čela doplněné skladby</t>
  </si>
  <si>
    <t>střecha A - prkna 200x30mm</t>
  </si>
  <si>
    <t>2*19*0,2</t>
  </si>
  <si>
    <t>2*3,8*0,2</t>
  </si>
  <si>
    <t>2*0,6*9</t>
  </si>
  <si>
    <t>105</t>
  </si>
  <si>
    <t>61191155</t>
  </si>
  <si>
    <t>palubky obkladové smrk profil klasický 19x116mm jakost A/B</t>
  </si>
  <si>
    <t>1714030777</t>
  </si>
  <si>
    <t>106</t>
  </si>
  <si>
    <t>766622125</t>
  </si>
  <si>
    <t>Montáž plastových oken plochy přes 1 m2 otevíravých výšky do 1,5 m s rámem do dřevěné kce</t>
  </si>
  <si>
    <t>-1497975278</t>
  </si>
  <si>
    <t>107</t>
  </si>
  <si>
    <t>61140052</t>
  </si>
  <si>
    <t>okno plastové otevíravé/sklopné trojsklo přes plochu 1m2 do v1,5m</t>
  </si>
  <si>
    <t>1567882685</t>
  </si>
  <si>
    <t>okno A01/VO, Urec,20=1,20W/m2K</t>
  </si>
  <si>
    <t>0,88*1,14*1</t>
  </si>
  <si>
    <t>108</t>
  </si>
  <si>
    <t>-625810857</t>
  </si>
  <si>
    <t>109</t>
  </si>
  <si>
    <t>1241834707</t>
  </si>
  <si>
    <t>110</t>
  </si>
  <si>
    <t>552100735</t>
  </si>
  <si>
    <t>111</t>
  </si>
  <si>
    <t>402287189</t>
  </si>
  <si>
    <t>112</t>
  </si>
  <si>
    <t>472739251</t>
  </si>
  <si>
    <t>113</t>
  </si>
  <si>
    <t>766692914</t>
  </si>
  <si>
    <t>Výměna parapetních desek dřevěných, laminovaných šířky do 30 cm délky přes 2,6 m</t>
  </si>
  <si>
    <t>-2016884960</t>
  </si>
  <si>
    <t>114</t>
  </si>
  <si>
    <t>60794105</t>
  </si>
  <si>
    <t>deska parapetní dřevotřísková vnitřní 400x1000mm</t>
  </si>
  <si>
    <t>1119672312</t>
  </si>
  <si>
    <t>OKNA VE VIKÝŘÍCH</t>
  </si>
  <si>
    <t>2*3</t>
  </si>
  <si>
    <t>115</t>
  </si>
  <si>
    <t>998766102</t>
  </si>
  <si>
    <t>Přesun hmot tonážní pro konstrukce truhlářské v objektech v do 12 m</t>
  </si>
  <si>
    <t>-1932498749</t>
  </si>
  <si>
    <t>767</t>
  </si>
  <si>
    <t>Konstrukce zámečnické</t>
  </si>
  <si>
    <t>116</t>
  </si>
  <si>
    <t>767851104</t>
  </si>
  <si>
    <t>Montáž lávek komínových - kompletní celé lávky</t>
  </si>
  <si>
    <t>-755271292</t>
  </si>
  <si>
    <t>A21/KL</t>
  </si>
  <si>
    <t>A22/KL</t>
  </si>
  <si>
    <t>117</t>
  </si>
  <si>
    <t>55344680</t>
  </si>
  <si>
    <t>lávka komínová 250x1000mm</t>
  </si>
  <si>
    <t>969046283</t>
  </si>
  <si>
    <t>118</t>
  </si>
  <si>
    <t>55344684</t>
  </si>
  <si>
    <t>lávka komínová 250x2000mm</t>
  </si>
  <si>
    <t>-1744957849</t>
  </si>
  <si>
    <t>119</t>
  </si>
  <si>
    <t>767996701</t>
  </si>
  <si>
    <t>Demontáž atypických zámečnických konstrukcí řezáním hmotnosti jednotlivých dílů do 50 kg</t>
  </si>
  <si>
    <t>1909095010</t>
  </si>
  <si>
    <t>demontáž nefunkčních zařízení a potrubí</t>
  </si>
  <si>
    <t>150</t>
  </si>
  <si>
    <t>120</t>
  </si>
  <si>
    <t>998767102</t>
  </si>
  <si>
    <t>Přesun hmot tonážní pro zámečnické konstrukce v objektech v do 12 m</t>
  </si>
  <si>
    <t>162942525</t>
  </si>
  <si>
    <t>783</t>
  </si>
  <si>
    <t>Dokončovací práce - nátěry</t>
  </si>
  <si>
    <t>121</t>
  </si>
  <si>
    <t>783213111</t>
  </si>
  <si>
    <t>Jednonásobný napouštěcí syntetický fungicidní nátěr tesařských konstrukcí</t>
  </si>
  <si>
    <t>-513491884</t>
  </si>
  <si>
    <t>hlavní budova</t>
  </si>
  <si>
    <t>2*8,075*19,04</t>
  </si>
  <si>
    <t>0,985*4</t>
  </si>
  <si>
    <t>2*5,135*8,985</t>
  </si>
  <si>
    <t>střecha A plocha z půdy</t>
  </si>
  <si>
    <t>8*19,04</t>
  </si>
  <si>
    <t>122</t>
  </si>
  <si>
    <t>783317101</t>
  </si>
  <si>
    <t>Krycí jednonásobný syntetický standardní nátěr zámečnických konstrukcí</t>
  </si>
  <si>
    <t>-1309785047</t>
  </si>
  <si>
    <t>nátěr drobných zámečnických konstrukcí - anténní držáky, kotevní prvky krovu apod.</t>
  </si>
  <si>
    <t>123</t>
  </si>
  <si>
    <t>783827103</t>
  </si>
  <si>
    <t>Krycí jednonásobný silikátový nátěr hladkých betonových povrchů</t>
  </si>
  <si>
    <t>1466536522</t>
  </si>
  <si>
    <t>N00</t>
  </si>
  <si>
    <t>Ostatní náklady</t>
  </si>
  <si>
    <t>N01</t>
  </si>
  <si>
    <t>Pronájmy</t>
  </si>
  <si>
    <t>124</t>
  </si>
  <si>
    <t>032903002</t>
  </si>
  <si>
    <t>Pronájem kontejneru na tříděný odpad</t>
  </si>
  <si>
    <t>den</t>
  </si>
  <si>
    <t>1024</t>
  </si>
  <si>
    <t>-486363027</t>
  </si>
  <si>
    <t>VRN</t>
  </si>
  <si>
    <t>Vedlejší rozpočtové náklady</t>
  </si>
  <si>
    <t>VRN1</t>
  </si>
  <si>
    <t>Průzkumné, geodetické a projektové práce</t>
  </si>
  <si>
    <t>125</t>
  </si>
  <si>
    <t>013254000</t>
  </si>
  <si>
    <t>Dokumentace skutečného provedení stavby</t>
  </si>
  <si>
    <t>541076123</t>
  </si>
  <si>
    <t>VRN3</t>
  </si>
  <si>
    <t>Zařízení staveniště</t>
  </si>
  <si>
    <t>126</t>
  </si>
  <si>
    <t>032002000</t>
  </si>
  <si>
    <t>Vybavení staveniště</t>
  </si>
  <si>
    <t>-1693238484</t>
  </si>
  <si>
    <t>127</t>
  </si>
  <si>
    <t>034103000</t>
  </si>
  <si>
    <t>Energie pro zařízení staveniště</t>
  </si>
  <si>
    <t>kWh</t>
  </si>
  <si>
    <t>1864463646</t>
  </si>
  <si>
    <t>2 měsíce/20kWh/den</t>
  </si>
  <si>
    <t>60*20</t>
  </si>
  <si>
    <t>128</t>
  </si>
  <si>
    <t>034203000</t>
  </si>
  <si>
    <t>Oplocení staveniště</t>
  </si>
  <si>
    <t>…</t>
  </si>
  <si>
    <t>-506055704</t>
  </si>
  <si>
    <t>129</t>
  </si>
  <si>
    <t>039002000</t>
  </si>
  <si>
    <t>Zrušení zařízení staveniště</t>
  </si>
  <si>
    <t>1829353493</t>
  </si>
  <si>
    <t>VRN4</t>
  </si>
  <si>
    <t>Inženýrská činnost</t>
  </si>
  <si>
    <t>130</t>
  </si>
  <si>
    <t>045002000</t>
  </si>
  <si>
    <t>Kompletační a koordinační činnost</t>
  </si>
  <si>
    <t>-653367357</t>
  </si>
  <si>
    <t>VRN5</t>
  </si>
  <si>
    <t>Finanční náklady</t>
  </si>
  <si>
    <t>131</t>
  </si>
  <si>
    <t>051103000</t>
  </si>
  <si>
    <t>Pojištění proti vlivu vyšší moci</t>
  </si>
  <si>
    <t>929106332</t>
  </si>
  <si>
    <t>VRN7</t>
  </si>
  <si>
    <t>Provozní vlivy</t>
  </si>
  <si>
    <t>132</t>
  </si>
  <si>
    <t>071002000</t>
  </si>
  <si>
    <t>Provoz investora, třetích osob</t>
  </si>
  <si>
    <t>727021127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</si>
</sst>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8" t="s">
        <v>14</v>
      </c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23"/>
      <c r="AQ5" s="23"/>
      <c r="AR5" s="21"/>
      <c r="BE5" s="277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0" t="s">
        <v>17</v>
      </c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23"/>
      <c r="AQ6" s="23"/>
      <c r="AR6" s="21"/>
      <c r="BE6" s="278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8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8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8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8"/>
      <c r="BS10" s="18" t="s">
        <v>26</v>
      </c>
    </row>
    <row r="11" spans="1:74" s="1" customFormat="1" ht="18.399999999999999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8"/>
      <c r="BS11" s="18" t="s">
        <v>26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8"/>
      <c r="BS12" s="18" t="s">
        <v>26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8"/>
      <c r="BS13" s="18" t="s">
        <v>26</v>
      </c>
    </row>
    <row r="14" spans="1:74" ht="12.75">
      <c r="B14" s="22"/>
      <c r="C14" s="23"/>
      <c r="D14" s="23"/>
      <c r="E14" s="311" t="s">
        <v>29</v>
      </c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8"/>
      <c r="BS14" s="18" t="s">
        <v>26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8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8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8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8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8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8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8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8"/>
    </row>
    <row r="23" spans="1:71" s="1" customFormat="1" ht="16.5" customHeight="1">
      <c r="B23" s="22"/>
      <c r="C23" s="23"/>
      <c r="D23" s="23"/>
      <c r="E23" s="313" t="s">
        <v>1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23"/>
      <c r="AP23" s="23"/>
      <c r="AQ23" s="23"/>
      <c r="AR23" s="21"/>
      <c r="BE23" s="278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8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8"/>
    </row>
    <row r="26" spans="1:71" s="2" customFormat="1" ht="25.9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0">
        <f>ROUND(AG94,2)</f>
        <v>0</v>
      </c>
      <c r="AL26" s="281"/>
      <c r="AM26" s="281"/>
      <c r="AN26" s="281"/>
      <c r="AO26" s="281"/>
      <c r="AP26" s="37"/>
      <c r="AQ26" s="37"/>
      <c r="AR26" s="40"/>
      <c r="BE26" s="278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8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4" t="s">
        <v>35</v>
      </c>
      <c r="M28" s="314"/>
      <c r="N28" s="314"/>
      <c r="O28" s="314"/>
      <c r="P28" s="314"/>
      <c r="Q28" s="37"/>
      <c r="R28" s="37"/>
      <c r="S28" s="37"/>
      <c r="T28" s="37"/>
      <c r="U28" s="37"/>
      <c r="V28" s="37"/>
      <c r="W28" s="314" t="s">
        <v>36</v>
      </c>
      <c r="X28" s="314"/>
      <c r="Y28" s="314"/>
      <c r="Z28" s="314"/>
      <c r="AA28" s="314"/>
      <c r="AB28" s="314"/>
      <c r="AC28" s="314"/>
      <c r="AD28" s="314"/>
      <c r="AE28" s="314"/>
      <c r="AF28" s="37"/>
      <c r="AG28" s="37"/>
      <c r="AH28" s="37"/>
      <c r="AI28" s="37"/>
      <c r="AJ28" s="37"/>
      <c r="AK28" s="314" t="s">
        <v>37</v>
      </c>
      <c r="AL28" s="314"/>
      <c r="AM28" s="314"/>
      <c r="AN28" s="314"/>
      <c r="AO28" s="314"/>
      <c r="AP28" s="37"/>
      <c r="AQ28" s="37"/>
      <c r="AR28" s="40"/>
      <c r="BE28" s="278"/>
    </row>
    <row r="29" spans="1:71" s="3" customFormat="1" ht="14.45" customHeight="1">
      <c r="B29" s="41"/>
      <c r="C29" s="42"/>
      <c r="D29" s="30" t="s">
        <v>38</v>
      </c>
      <c r="E29" s="42"/>
      <c r="F29" s="30" t="s">
        <v>39</v>
      </c>
      <c r="G29" s="42"/>
      <c r="H29" s="42"/>
      <c r="I29" s="42"/>
      <c r="J29" s="42"/>
      <c r="K29" s="42"/>
      <c r="L29" s="315">
        <v>0.21</v>
      </c>
      <c r="M29" s="276"/>
      <c r="N29" s="276"/>
      <c r="O29" s="276"/>
      <c r="P29" s="276"/>
      <c r="Q29" s="42"/>
      <c r="R29" s="42"/>
      <c r="S29" s="42"/>
      <c r="T29" s="42"/>
      <c r="U29" s="42"/>
      <c r="V29" s="42"/>
      <c r="W29" s="275">
        <f>ROUND(AZ94, 2)</f>
        <v>0</v>
      </c>
      <c r="X29" s="276"/>
      <c r="Y29" s="276"/>
      <c r="Z29" s="276"/>
      <c r="AA29" s="276"/>
      <c r="AB29" s="276"/>
      <c r="AC29" s="276"/>
      <c r="AD29" s="276"/>
      <c r="AE29" s="276"/>
      <c r="AF29" s="42"/>
      <c r="AG29" s="42"/>
      <c r="AH29" s="42"/>
      <c r="AI29" s="42"/>
      <c r="AJ29" s="42"/>
      <c r="AK29" s="275">
        <f>ROUND(AV94, 2)</f>
        <v>0</v>
      </c>
      <c r="AL29" s="276"/>
      <c r="AM29" s="276"/>
      <c r="AN29" s="276"/>
      <c r="AO29" s="276"/>
      <c r="AP29" s="42"/>
      <c r="AQ29" s="42"/>
      <c r="AR29" s="43"/>
      <c r="BE29" s="279"/>
    </row>
    <row r="30" spans="1:71" s="3" customFormat="1" ht="14.45" customHeight="1">
      <c r="B30" s="41"/>
      <c r="C30" s="42"/>
      <c r="D30" s="42"/>
      <c r="E30" s="42"/>
      <c r="F30" s="30" t="s">
        <v>40</v>
      </c>
      <c r="G30" s="42"/>
      <c r="H30" s="42"/>
      <c r="I30" s="42"/>
      <c r="J30" s="42"/>
      <c r="K30" s="42"/>
      <c r="L30" s="315">
        <v>0.15</v>
      </c>
      <c r="M30" s="276"/>
      <c r="N30" s="276"/>
      <c r="O30" s="276"/>
      <c r="P30" s="276"/>
      <c r="Q30" s="42"/>
      <c r="R30" s="42"/>
      <c r="S30" s="42"/>
      <c r="T30" s="42"/>
      <c r="U30" s="42"/>
      <c r="V30" s="42"/>
      <c r="W30" s="275">
        <f>ROUND(BA94, 2)</f>
        <v>0</v>
      </c>
      <c r="X30" s="276"/>
      <c r="Y30" s="276"/>
      <c r="Z30" s="276"/>
      <c r="AA30" s="276"/>
      <c r="AB30" s="276"/>
      <c r="AC30" s="276"/>
      <c r="AD30" s="276"/>
      <c r="AE30" s="276"/>
      <c r="AF30" s="42"/>
      <c r="AG30" s="42"/>
      <c r="AH30" s="42"/>
      <c r="AI30" s="42"/>
      <c r="AJ30" s="42"/>
      <c r="AK30" s="275">
        <f>ROUND(AW94, 2)</f>
        <v>0</v>
      </c>
      <c r="AL30" s="276"/>
      <c r="AM30" s="276"/>
      <c r="AN30" s="276"/>
      <c r="AO30" s="276"/>
      <c r="AP30" s="42"/>
      <c r="AQ30" s="42"/>
      <c r="AR30" s="43"/>
      <c r="BE30" s="279"/>
    </row>
    <row r="31" spans="1:71" s="3" customFormat="1" ht="14.45" hidden="1" customHeight="1">
      <c r="B31" s="41"/>
      <c r="C31" s="42"/>
      <c r="D31" s="42"/>
      <c r="E31" s="42"/>
      <c r="F31" s="30" t="s">
        <v>41</v>
      </c>
      <c r="G31" s="42"/>
      <c r="H31" s="42"/>
      <c r="I31" s="42"/>
      <c r="J31" s="42"/>
      <c r="K31" s="42"/>
      <c r="L31" s="315">
        <v>0.21</v>
      </c>
      <c r="M31" s="276"/>
      <c r="N31" s="276"/>
      <c r="O31" s="276"/>
      <c r="P31" s="276"/>
      <c r="Q31" s="42"/>
      <c r="R31" s="42"/>
      <c r="S31" s="42"/>
      <c r="T31" s="42"/>
      <c r="U31" s="42"/>
      <c r="V31" s="42"/>
      <c r="W31" s="275">
        <f>ROUND(BB94, 2)</f>
        <v>0</v>
      </c>
      <c r="X31" s="276"/>
      <c r="Y31" s="276"/>
      <c r="Z31" s="276"/>
      <c r="AA31" s="276"/>
      <c r="AB31" s="276"/>
      <c r="AC31" s="276"/>
      <c r="AD31" s="276"/>
      <c r="AE31" s="276"/>
      <c r="AF31" s="42"/>
      <c r="AG31" s="42"/>
      <c r="AH31" s="42"/>
      <c r="AI31" s="42"/>
      <c r="AJ31" s="42"/>
      <c r="AK31" s="275">
        <v>0</v>
      </c>
      <c r="AL31" s="276"/>
      <c r="AM31" s="276"/>
      <c r="AN31" s="276"/>
      <c r="AO31" s="276"/>
      <c r="AP31" s="42"/>
      <c r="AQ31" s="42"/>
      <c r="AR31" s="43"/>
      <c r="BE31" s="279"/>
    </row>
    <row r="32" spans="1:71" s="3" customFormat="1" ht="14.45" hidden="1" customHeight="1">
      <c r="B32" s="41"/>
      <c r="C32" s="42"/>
      <c r="D32" s="42"/>
      <c r="E32" s="42"/>
      <c r="F32" s="30" t="s">
        <v>42</v>
      </c>
      <c r="G32" s="42"/>
      <c r="H32" s="42"/>
      <c r="I32" s="42"/>
      <c r="J32" s="42"/>
      <c r="K32" s="42"/>
      <c r="L32" s="315">
        <v>0.15</v>
      </c>
      <c r="M32" s="276"/>
      <c r="N32" s="276"/>
      <c r="O32" s="276"/>
      <c r="P32" s="276"/>
      <c r="Q32" s="42"/>
      <c r="R32" s="42"/>
      <c r="S32" s="42"/>
      <c r="T32" s="42"/>
      <c r="U32" s="42"/>
      <c r="V32" s="42"/>
      <c r="W32" s="275">
        <f>ROUND(BC94, 2)</f>
        <v>0</v>
      </c>
      <c r="X32" s="276"/>
      <c r="Y32" s="276"/>
      <c r="Z32" s="276"/>
      <c r="AA32" s="276"/>
      <c r="AB32" s="276"/>
      <c r="AC32" s="276"/>
      <c r="AD32" s="276"/>
      <c r="AE32" s="276"/>
      <c r="AF32" s="42"/>
      <c r="AG32" s="42"/>
      <c r="AH32" s="42"/>
      <c r="AI32" s="42"/>
      <c r="AJ32" s="42"/>
      <c r="AK32" s="275">
        <v>0</v>
      </c>
      <c r="AL32" s="276"/>
      <c r="AM32" s="276"/>
      <c r="AN32" s="276"/>
      <c r="AO32" s="276"/>
      <c r="AP32" s="42"/>
      <c r="AQ32" s="42"/>
      <c r="AR32" s="43"/>
      <c r="BE32" s="279"/>
    </row>
    <row r="33" spans="1:57" s="3" customFormat="1" ht="14.45" hidden="1" customHeight="1">
      <c r="B33" s="41"/>
      <c r="C33" s="42"/>
      <c r="D33" s="42"/>
      <c r="E33" s="42"/>
      <c r="F33" s="30" t="s">
        <v>43</v>
      </c>
      <c r="G33" s="42"/>
      <c r="H33" s="42"/>
      <c r="I33" s="42"/>
      <c r="J33" s="42"/>
      <c r="K33" s="42"/>
      <c r="L33" s="315">
        <v>0</v>
      </c>
      <c r="M33" s="276"/>
      <c r="N33" s="276"/>
      <c r="O33" s="276"/>
      <c r="P33" s="276"/>
      <c r="Q33" s="42"/>
      <c r="R33" s="42"/>
      <c r="S33" s="42"/>
      <c r="T33" s="42"/>
      <c r="U33" s="42"/>
      <c r="V33" s="42"/>
      <c r="W33" s="275">
        <f>ROUND(BD94, 2)</f>
        <v>0</v>
      </c>
      <c r="X33" s="276"/>
      <c r="Y33" s="276"/>
      <c r="Z33" s="276"/>
      <c r="AA33" s="276"/>
      <c r="AB33" s="276"/>
      <c r="AC33" s="276"/>
      <c r="AD33" s="276"/>
      <c r="AE33" s="276"/>
      <c r="AF33" s="42"/>
      <c r="AG33" s="42"/>
      <c r="AH33" s="42"/>
      <c r="AI33" s="42"/>
      <c r="AJ33" s="42"/>
      <c r="AK33" s="275">
        <v>0</v>
      </c>
      <c r="AL33" s="276"/>
      <c r="AM33" s="276"/>
      <c r="AN33" s="276"/>
      <c r="AO33" s="276"/>
      <c r="AP33" s="42"/>
      <c r="AQ33" s="42"/>
      <c r="AR33" s="43"/>
      <c r="BE33" s="279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8"/>
    </row>
    <row r="35" spans="1:57" s="2" customFormat="1" ht="25.9" customHeight="1">
      <c r="A35" s="35"/>
      <c r="B35" s="36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282" t="s">
        <v>46</v>
      </c>
      <c r="Y35" s="283"/>
      <c r="Z35" s="283"/>
      <c r="AA35" s="283"/>
      <c r="AB35" s="283"/>
      <c r="AC35" s="46"/>
      <c r="AD35" s="46"/>
      <c r="AE35" s="46"/>
      <c r="AF35" s="46"/>
      <c r="AG35" s="46"/>
      <c r="AH35" s="46"/>
      <c r="AI35" s="46"/>
      <c r="AJ35" s="46"/>
      <c r="AK35" s="284">
        <f>SUM(AK26:AK33)</f>
        <v>0</v>
      </c>
      <c r="AL35" s="283"/>
      <c r="AM35" s="283"/>
      <c r="AN35" s="283"/>
      <c r="AO35" s="285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47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48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49</v>
      </c>
      <c r="AI60" s="39"/>
      <c r="AJ60" s="39"/>
      <c r="AK60" s="39"/>
      <c r="AL60" s="39"/>
      <c r="AM60" s="53" t="s">
        <v>50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51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52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49</v>
      </c>
      <c r="AI75" s="39"/>
      <c r="AJ75" s="39"/>
      <c r="AK75" s="39"/>
      <c r="AL75" s="39"/>
      <c r="AM75" s="53" t="s">
        <v>50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1914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89" t="str">
        <f>K6</f>
        <v>Oprava střechy odděleni III</v>
      </c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291" t="str">
        <f>IF(AN8= "","",AN8)</f>
        <v>5. 9. 2019</v>
      </c>
      <c r="AN87" s="29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287" t="str">
        <f>IF(E17="","",E17)</f>
        <v xml:space="preserve"> </v>
      </c>
      <c r="AN89" s="288"/>
      <c r="AO89" s="288"/>
      <c r="AP89" s="288"/>
      <c r="AQ89" s="37"/>
      <c r="AR89" s="40"/>
      <c r="AS89" s="292" t="s">
        <v>54</v>
      </c>
      <c r="AT89" s="293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87" t="str">
        <f>IF(E20="","",E20)</f>
        <v xml:space="preserve"> </v>
      </c>
      <c r="AN90" s="288"/>
      <c r="AO90" s="288"/>
      <c r="AP90" s="288"/>
      <c r="AQ90" s="37"/>
      <c r="AR90" s="40"/>
      <c r="AS90" s="294"/>
      <c r="AT90" s="295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6"/>
      <c r="AT91" s="297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98" t="s">
        <v>55</v>
      </c>
      <c r="D92" s="299"/>
      <c r="E92" s="299"/>
      <c r="F92" s="299"/>
      <c r="G92" s="299"/>
      <c r="H92" s="74"/>
      <c r="I92" s="300" t="s">
        <v>56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301" t="s">
        <v>57</v>
      </c>
      <c r="AH92" s="299"/>
      <c r="AI92" s="299"/>
      <c r="AJ92" s="299"/>
      <c r="AK92" s="299"/>
      <c r="AL92" s="299"/>
      <c r="AM92" s="299"/>
      <c r="AN92" s="300" t="s">
        <v>58</v>
      </c>
      <c r="AO92" s="299"/>
      <c r="AP92" s="302"/>
      <c r="AQ92" s="75" t="s">
        <v>59</v>
      </c>
      <c r="AR92" s="40"/>
      <c r="AS92" s="76" t="s">
        <v>60</v>
      </c>
      <c r="AT92" s="77" t="s">
        <v>61</v>
      </c>
      <c r="AU92" s="77" t="s">
        <v>62</v>
      </c>
      <c r="AV92" s="77" t="s">
        <v>63</v>
      </c>
      <c r="AW92" s="77" t="s">
        <v>64</v>
      </c>
      <c r="AX92" s="77" t="s">
        <v>65</v>
      </c>
      <c r="AY92" s="77" t="s">
        <v>66</v>
      </c>
      <c r="AZ92" s="77" t="s">
        <v>67</v>
      </c>
      <c r="BA92" s="77" t="s">
        <v>68</v>
      </c>
      <c r="BB92" s="77" t="s">
        <v>69</v>
      </c>
      <c r="BC92" s="77" t="s">
        <v>70</v>
      </c>
      <c r="BD92" s="78" t="s">
        <v>71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72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06">
        <f>ROUND(AG95,2)</f>
        <v>0</v>
      </c>
      <c r="AH94" s="306"/>
      <c r="AI94" s="306"/>
      <c r="AJ94" s="306"/>
      <c r="AK94" s="306"/>
      <c r="AL94" s="306"/>
      <c r="AM94" s="306"/>
      <c r="AN94" s="307">
        <f>SUM(AG94,AT94)</f>
        <v>0</v>
      </c>
      <c r="AO94" s="307"/>
      <c r="AP94" s="307"/>
      <c r="AQ94" s="86" t="s">
        <v>1</v>
      </c>
      <c r="AR94" s="87"/>
      <c r="AS94" s="88">
        <f>ROUND(AS95,2)</f>
        <v>0</v>
      </c>
      <c r="AT94" s="89">
        <f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73</v>
      </c>
      <c r="BT94" s="92" t="s">
        <v>74</v>
      </c>
      <c r="BU94" s="93" t="s">
        <v>75</v>
      </c>
      <c r="BV94" s="92" t="s">
        <v>76</v>
      </c>
      <c r="BW94" s="92" t="s">
        <v>5</v>
      </c>
      <c r="BX94" s="92" t="s">
        <v>77</v>
      </c>
      <c r="CL94" s="92" t="s">
        <v>1</v>
      </c>
    </row>
    <row r="95" spans="1:91" s="7" customFormat="1" ht="16.5" customHeight="1">
      <c r="A95" s="94" t="s">
        <v>78</v>
      </c>
      <c r="B95" s="95"/>
      <c r="C95" s="96"/>
      <c r="D95" s="305" t="s">
        <v>79</v>
      </c>
      <c r="E95" s="305"/>
      <c r="F95" s="305"/>
      <c r="G95" s="305"/>
      <c r="H95" s="305"/>
      <c r="I95" s="97"/>
      <c r="J95" s="305" t="s">
        <v>80</v>
      </c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3">
        <f>'1914a - Oprava střechy od...'!J30</f>
        <v>0</v>
      </c>
      <c r="AH95" s="304"/>
      <c r="AI95" s="304"/>
      <c r="AJ95" s="304"/>
      <c r="AK95" s="304"/>
      <c r="AL95" s="304"/>
      <c r="AM95" s="304"/>
      <c r="AN95" s="303">
        <f>SUM(AG95,AT95)</f>
        <v>0</v>
      </c>
      <c r="AO95" s="304"/>
      <c r="AP95" s="304"/>
      <c r="AQ95" s="98" t="s">
        <v>81</v>
      </c>
      <c r="AR95" s="99"/>
      <c r="AS95" s="100">
        <v>0</v>
      </c>
      <c r="AT95" s="101">
        <f>ROUND(SUM(AV95:AW95),2)</f>
        <v>0</v>
      </c>
      <c r="AU95" s="102">
        <f>'1914a - Oprava střechy od...'!P141</f>
        <v>0</v>
      </c>
      <c r="AV95" s="101">
        <f>'1914a - Oprava střechy od...'!J33</f>
        <v>0</v>
      </c>
      <c r="AW95" s="101">
        <f>'1914a - Oprava střechy od...'!J34</f>
        <v>0</v>
      </c>
      <c r="AX95" s="101">
        <f>'1914a - Oprava střechy od...'!J35</f>
        <v>0</v>
      </c>
      <c r="AY95" s="101">
        <f>'1914a - Oprava střechy od...'!J36</f>
        <v>0</v>
      </c>
      <c r="AZ95" s="101">
        <f>'1914a - Oprava střechy od...'!F33</f>
        <v>0</v>
      </c>
      <c r="BA95" s="101">
        <f>'1914a - Oprava střechy od...'!F34</f>
        <v>0</v>
      </c>
      <c r="BB95" s="101">
        <f>'1914a - Oprava střechy od...'!F35</f>
        <v>0</v>
      </c>
      <c r="BC95" s="101">
        <f>'1914a - Oprava střechy od...'!F36</f>
        <v>0</v>
      </c>
      <c r="BD95" s="103">
        <f>'1914a - Oprava střechy od...'!F37</f>
        <v>0</v>
      </c>
      <c r="BT95" s="104" t="s">
        <v>82</v>
      </c>
      <c r="BV95" s="104" t="s">
        <v>76</v>
      </c>
      <c r="BW95" s="104" t="s">
        <v>83</v>
      </c>
      <c r="BX95" s="104" t="s">
        <v>5</v>
      </c>
      <c r="CL95" s="104" t="s">
        <v>1</v>
      </c>
      <c r="CM95" s="104" t="s">
        <v>84</v>
      </c>
    </row>
    <row r="96" spans="1:91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0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pans="1:57" s="2" customFormat="1" ht="6.95" customHeight="1">
      <c r="A97" s="35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40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algorithmName="SHA-512" hashValue="MRk3nQT/T+B3TfewTyXdpcqtEY7RFaRkBC8TZqGtmvPJS3EfMAcZRj5pPaWlQ1kv6fp5RCBF00V2coZrFDfeFg==" saltValue="SMX3wn3EVZNGq5Iaoutya7xWxMIQcbivJaV9L1QlTvQJ8G8Uj8W4Kyt+OvrOR4ysjRR+KabsVGbRNUwWoAMCsg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914a - Oprava střechy od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1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9.1640625" style="1" customWidth="1"/>
    <col min="7" max="7" width="10.83203125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83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21"/>
      <c r="AT3" s="18" t="s">
        <v>84</v>
      </c>
    </row>
    <row r="4" spans="1:46" s="1" customFormat="1" ht="24.95" customHeight="1">
      <c r="B4" s="21"/>
      <c r="D4" s="109" t="s">
        <v>85</v>
      </c>
      <c r="I4" s="105"/>
      <c r="L4" s="21"/>
      <c r="M4" s="110" t="s">
        <v>10</v>
      </c>
      <c r="AT4" s="18" t="s">
        <v>4</v>
      </c>
    </row>
    <row r="5" spans="1:46" s="1" customFormat="1" ht="6.95" customHeight="1">
      <c r="B5" s="21"/>
      <c r="I5" s="105"/>
      <c r="L5" s="21"/>
    </row>
    <row r="6" spans="1:46" s="1" customFormat="1" ht="12" customHeight="1">
      <c r="B6" s="21"/>
      <c r="D6" s="111" t="s">
        <v>16</v>
      </c>
      <c r="I6" s="105"/>
      <c r="L6" s="21"/>
    </row>
    <row r="7" spans="1:46" s="1" customFormat="1" ht="16.5" customHeight="1">
      <c r="B7" s="21"/>
      <c r="E7" s="316" t="str">
        <f>'Rekapitulace stavby'!K6</f>
        <v>Oprava střechy odděleni III</v>
      </c>
      <c r="F7" s="317"/>
      <c r="G7" s="317"/>
      <c r="H7" s="317"/>
      <c r="I7" s="105"/>
      <c r="L7" s="21"/>
    </row>
    <row r="8" spans="1:46" s="2" customFormat="1" ht="12" customHeight="1">
      <c r="A8" s="35"/>
      <c r="B8" s="40"/>
      <c r="C8" s="35"/>
      <c r="D8" s="111" t="s">
        <v>86</v>
      </c>
      <c r="E8" s="35"/>
      <c r="F8" s="35"/>
      <c r="G8" s="35"/>
      <c r="H8" s="35"/>
      <c r="I8" s="112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18" t="s">
        <v>87</v>
      </c>
      <c r="F9" s="319"/>
      <c r="G9" s="319"/>
      <c r="H9" s="319"/>
      <c r="I9" s="112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12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1" t="s">
        <v>18</v>
      </c>
      <c r="E11" s="35"/>
      <c r="F11" s="113" t="s">
        <v>1</v>
      </c>
      <c r="G11" s="35"/>
      <c r="H11" s="35"/>
      <c r="I11" s="114" t="s">
        <v>19</v>
      </c>
      <c r="J11" s="113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1" t="s">
        <v>20</v>
      </c>
      <c r="E12" s="35"/>
      <c r="F12" s="113" t="s">
        <v>88</v>
      </c>
      <c r="G12" s="35"/>
      <c r="H12" s="35"/>
      <c r="I12" s="114" t="s">
        <v>22</v>
      </c>
      <c r="J12" s="115" t="str">
        <f>'Rekapitulace stavby'!AN8</f>
        <v>5. 9. 2019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2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1" t="s">
        <v>24</v>
      </c>
      <c r="E14" s="35"/>
      <c r="F14" s="35"/>
      <c r="G14" s="35"/>
      <c r="H14" s="35"/>
      <c r="I14" s="114" t="s">
        <v>25</v>
      </c>
      <c r="J14" s="113" t="s">
        <v>89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3" t="s">
        <v>90</v>
      </c>
      <c r="F15" s="35"/>
      <c r="G15" s="35"/>
      <c r="H15" s="35"/>
      <c r="I15" s="114" t="s">
        <v>27</v>
      </c>
      <c r="J15" s="113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2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1" t="s">
        <v>28</v>
      </c>
      <c r="E17" s="35"/>
      <c r="F17" s="35"/>
      <c r="G17" s="35"/>
      <c r="H17" s="35"/>
      <c r="I17" s="114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0" t="str">
        <f>'Rekapitulace stavby'!E14</f>
        <v>Vyplň údaj</v>
      </c>
      <c r="F18" s="321"/>
      <c r="G18" s="321"/>
      <c r="H18" s="321"/>
      <c r="I18" s="114" t="s">
        <v>27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2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1" t="s">
        <v>30</v>
      </c>
      <c r="E20" s="35"/>
      <c r="F20" s="35"/>
      <c r="G20" s="35"/>
      <c r="H20" s="35"/>
      <c r="I20" s="114" t="s">
        <v>25</v>
      </c>
      <c r="J20" s="113" t="s">
        <v>91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3" t="s">
        <v>92</v>
      </c>
      <c r="F21" s="35"/>
      <c r="G21" s="35"/>
      <c r="H21" s="35"/>
      <c r="I21" s="114" t="s">
        <v>27</v>
      </c>
      <c r="J21" s="113" t="s">
        <v>93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2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1" t="s">
        <v>32</v>
      </c>
      <c r="E23" s="35"/>
      <c r="F23" s="35"/>
      <c r="G23" s="35"/>
      <c r="H23" s="35"/>
      <c r="I23" s="114" t="s">
        <v>25</v>
      </c>
      <c r="J23" s="113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3" t="s">
        <v>94</v>
      </c>
      <c r="F24" s="35"/>
      <c r="G24" s="35"/>
      <c r="H24" s="35"/>
      <c r="I24" s="114" t="s">
        <v>27</v>
      </c>
      <c r="J24" s="113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2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1" t="s">
        <v>33</v>
      </c>
      <c r="E26" s="35"/>
      <c r="F26" s="35"/>
      <c r="G26" s="35"/>
      <c r="H26" s="35"/>
      <c r="I26" s="112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6"/>
      <c r="B27" s="117"/>
      <c r="C27" s="116"/>
      <c r="D27" s="116"/>
      <c r="E27" s="322" t="s">
        <v>1</v>
      </c>
      <c r="F27" s="322"/>
      <c r="G27" s="322"/>
      <c r="H27" s="322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2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0"/>
      <c r="E29" s="120"/>
      <c r="F29" s="120"/>
      <c r="G29" s="120"/>
      <c r="H29" s="120"/>
      <c r="I29" s="121"/>
      <c r="J29" s="120"/>
      <c r="K29" s="120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2" t="s">
        <v>34</v>
      </c>
      <c r="E30" s="35"/>
      <c r="F30" s="35"/>
      <c r="G30" s="35"/>
      <c r="H30" s="35"/>
      <c r="I30" s="112"/>
      <c r="J30" s="123">
        <f>ROUND(J141,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0"/>
      <c r="E31" s="120"/>
      <c r="F31" s="120"/>
      <c r="G31" s="120"/>
      <c r="H31" s="120"/>
      <c r="I31" s="121"/>
      <c r="J31" s="120"/>
      <c r="K31" s="120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4" t="s">
        <v>36</v>
      </c>
      <c r="G32" s="35"/>
      <c r="H32" s="35"/>
      <c r="I32" s="125" t="s">
        <v>35</v>
      </c>
      <c r="J32" s="124" t="s">
        <v>37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6" t="s">
        <v>38</v>
      </c>
      <c r="E33" s="111" t="s">
        <v>39</v>
      </c>
      <c r="F33" s="127">
        <f>ROUND((SUM(BE141:BE916)),  2)</f>
        <v>0</v>
      </c>
      <c r="G33" s="35"/>
      <c r="H33" s="35"/>
      <c r="I33" s="128">
        <v>0.21</v>
      </c>
      <c r="J33" s="127">
        <f>ROUND(((SUM(BE141:BE916))*I33),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1" t="s">
        <v>40</v>
      </c>
      <c r="F34" s="127">
        <f>ROUND((SUM(BF141:BF916)),  2)</f>
        <v>0</v>
      </c>
      <c r="G34" s="35"/>
      <c r="H34" s="35"/>
      <c r="I34" s="128">
        <v>0.15</v>
      </c>
      <c r="J34" s="127">
        <f>ROUND(((SUM(BF141:BF916))*I34),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1" t="s">
        <v>41</v>
      </c>
      <c r="F35" s="127">
        <f>ROUND((SUM(BG141:BG916)),  2)</f>
        <v>0</v>
      </c>
      <c r="G35" s="35"/>
      <c r="H35" s="35"/>
      <c r="I35" s="128">
        <v>0.21</v>
      </c>
      <c r="J35" s="127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1" t="s">
        <v>42</v>
      </c>
      <c r="F36" s="127">
        <f>ROUND((SUM(BH141:BH916)),  2)</f>
        <v>0</v>
      </c>
      <c r="G36" s="35"/>
      <c r="H36" s="35"/>
      <c r="I36" s="128">
        <v>0.15</v>
      </c>
      <c r="J36" s="127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1" t="s">
        <v>43</v>
      </c>
      <c r="F37" s="127">
        <f>ROUND((SUM(BI141:BI916)),  2)</f>
        <v>0</v>
      </c>
      <c r="G37" s="35"/>
      <c r="H37" s="35"/>
      <c r="I37" s="128">
        <v>0</v>
      </c>
      <c r="J37" s="127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2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9"/>
      <c r="D39" s="130" t="s">
        <v>44</v>
      </c>
      <c r="E39" s="131"/>
      <c r="F39" s="131"/>
      <c r="G39" s="132" t="s">
        <v>45</v>
      </c>
      <c r="H39" s="133" t="s">
        <v>46</v>
      </c>
      <c r="I39" s="134"/>
      <c r="J39" s="135">
        <f>SUM(J30:J37)</f>
        <v>0</v>
      </c>
      <c r="K39" s="136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2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5"/>
      <c r="L41" s="21"/>
    </row>
    <row r="42" spans="1:31" s="1" customFormat="1" ht="14.45" customHeight="1">
      <c r="B42" s="21"/>
      <c r="I42" s="105"/>
      <c r="L42" s="21"/>
    </row>
    <row r="43" spans="1:31" s="1" customFormat="1" ht="14.45" customHeight="1">
      <c r="B43" s="21"/>
      <c r="I43" s="105"/>
      <c r="L43" s="21"/>
    </row>
    <row r="44" spans="1:31" s="1" customFormat="1" ht="14.45" customHeight="1">
      <c r="B44" s="21"/>
      <c r="I44" s="105"/>
      <c r="L44" s="21"/>
    </row>
    <row r="45" spans="1:31" s="1" customFormat="1" ht="14.45" customHeight="1">
      <c r="B45" s="21"/>
      <c r="I45" s="105"/>
      <c r="L45" s="21"/>
    </row>
    <row r="46" spans="1:31" s="1" customFormat="1" ht="14.45" customHeight="1">
      <c r="B46" s="21"/>
      <c r="I46" s="105"/>
      <c r="L46" s="21"/>
    </row>
    <row r="47" spans="1:31" s="1" customFormat="1" ht="14.45" customHeight="1">
      <c r="B47" s="21"/>
      <c r="I47" s="105"/>
      <c r="L47" s="21"/>
    </row>
    <row r="48" spans="1:31" s="1" customFormat="1" ht="14.45" customHeight="1">
      <c r="B48" s="21"/>
      <c r="I48" s="105"/>
      <c r="L48" s="21"/>
    </row>
    <row r="49" spans="1:31" s="1" customFormat="1" ht="14.45" customHeight="1">
      <c r="B49" s="21"/>
      <c r="I49" s="105"/>
      <c r="L49" s="21"/>
    </row>
    <row r="50" spans="1:31" s="2" customFormat="1" ht="14.45" customHeight="1">
      <c r="B50" s="52"/>
      <c r="D50" s="137" t="s">
        <v>47</v>
      </c>
      <c r="E50" s="138"/>
      <c r="F50" s="138"/>
      <c r="G50" s="137" t="s">
        <v>48</v>
      </c>
      <c r="H50" s="138"/>
      <c r="I50" s="139"/>
      <c r="J50" s="138"/>
      <c r="K50" s="138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0" t="s">
        <v>49</v>
      </c>
      <c r="E61" s="141"/>
      <c r="F61" s="142" t="s">
        <v>50</v>
      </c>
      <c r="G61" s="140" t="s">
        <v>49</v>
      </c>
      <c r="H61" s="141"/>
      <c r="I61" s="143"/>
      <c r="J61" s="144" t="s">
        <v>50</v>
      </c>
      <c r="K61" s="141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7" t="s">
        <v>51</v>
      </c>
      <c r="E65" s="145"/>
      <c r="F65" s="145"/>
      <c r="G65" s="137" t="s">
        <v>52</v>
      </c>
      <c r="H65" s="145"/>
      <c r="I65" s="146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0" t="s">
        <v>49</v>
      </c>
      <c r="E76" s="141"/>
      <c r="F76" s="142" t="s">
        <v>50</v>
      </c>
      <c r="G76" s="140" t="s">
        <v>49</v>
      </c>
      <c r="H76" s="141"/>
      <c r="I76" s="143"/>
      <c r="J76" s="144" t="s">
        <v>50</v>
      </c>
      <c r="K76" s="141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hidden="1" customHeight="1">
      <c r="A81" s="35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hidden="1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12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hidden="1" customHeight="1">
      <c r="A83" s="35"/>
      <c r="B83" s="36"/>
      <c r="C83" s="37"/>
      <c r="D83" s="37"/>
      <c r="E83" s="37"/>
      <c r="F83" s="37"/>
      <c r="G83" s="37"/>
      <c r="H83" s="37"/>
      <c r="I83" s="112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hidden="1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2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hidden="1" customHeight="1">
      <c r="A85" s="35"/>
      <c r="B85" s="36"/>
      <c r="C85" s="37"/>
      <c r="D85" s="37"/>
      <c r="E85" s="323" t="str">
        <f>E7</f>
        <v>Oprava střechy odděleni III</v>
      </c>
      <c r="F85" s="324"/>
      <c r="G85" s="324"/>
      <c r="H85" s="324"/>
      <c r="I85" s="112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hidden="1" customHeight="1">
      <c r="A86" s="35"/>
      <c r="B86" s="36"/>
      <c r="C86" s="30" t="s">
        <v>86</v>
      </c>
      <c r="D86" s="37"/>
      <c r="E86" s="37"/>
      <c r="F86" s="37"/>
      <c r="G86" s="37"/>
      <c r="H86" s="37"/>
      <c r="I86" s="112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hidden="1" customHeight="1">
      <c r="A87" s="35"/>
      <c r="B87" s="36"/>
      <c r="C87" s="37"/>
      <c r="D87" s="37"/>
      <c r="E87" s="289" t="str">
        <f>E9</f>
        <v>1914a - Oprava střechy oddělení III</v>
      </c>
      <c r="F87" s="325"/>
      <c r="G87" s="325"/>
      <c r="H87" s="325"/>
      <c r="I87" s="112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hidden="1" customHeight="1">
      <c r="A88" s="35"/>
      <c r="B88" s="36"/>
      <c r="C88" s="37"/>
      <c r="D88" s="37"/>
      <c r="E88" s="37"/>
      <c r="F88" s="37"/>
      <c r="G88" s="37"/>
      <c r="H88" s="37"/>
      <c r="I88" s="112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hidden="1" customHeight="1">
      <c r="A89" s="35"/>
      <c r="B89" s="36"/>
      <c r="C89" s="30" t="s">
        <v>20</v>
      </c>
      <c r="D89" s="37"/>
      <c r="E89" s="37"/>
      <c r="F89" s="28" t="str">
        <f>F12</f>
        <v>Bílá Voda</v>
      </c>
      <c r="G89" s="37"/>
      <c r="H89" s="37"/>
      <c r="I89" s="114" t="s">
        <v>22</v>
      </c>
      <c r="J89" s="67" t="str">
        <f>IF(J12="","",J12)</f>
        <v>5. 9. 2019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hidden="1" customHeight="1">
      <c r="A90" s="35"/>
      <c r="B90" s="36"/>
      <c r="C90" s="37"/>
      <c r="D90" s="37"/>
      <c r="E90" s="37"/>
      <c r="F90" s="37"/>
      <c r="G90" s="37"/>
      <c r="H90" s="37"/>
      <c r="I90" s="112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7.95" hidden="1" customHeight="1">
      <c r="A91" s="35"/>
      <c r="B91" s="36"/>
      <c r="C91" s="30" t="s">
        <v>24</v>
      </c>
      <c r="D91" s="37"/>
      <c r="E91" s="37"/>
      <c r="F91" s="28" t="str">
        <f>E15</f>
        <v>Psychiatrická nemocnice Marianny Oranžské</v>
      </c>
      <c r="G91" s="37"/>
      <c r="H91" s="37"/>
      <c r="I91" s="114" t="s">
        <v>30</v>
      </c>
      <c r="J91" s="33" t="str">
        <f>E21</f>
        <v>DIK Jeseník spol. s 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27.95" hidden="1" customHeight="1">
      <c r="A92" s="35"/>
      <c r="B92" s="36"/>
      <c r="C92" s="30" t="s">
        <v>28</v>
      </c>
      <c r="D92" s="37"/>
      <c r="E92" s="37"/>
      <c r="F92" s="28" t="str">
        <f>IF(E18="","",E18)</f>
        <v>Vyplň údaj</v>
      </c>
      <c r="G92" s="37"/>
      <c r="H92" s="37"/>
      <c r="I92" s="114" t="s">
        <v>32</v>
      </c>
      <c r="J92" s="33" t="str">
        <f>E24</f>
        <v>DIK Jeseník s.r.o.- Ing.Švub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hidden="1" customHeight="1">
      <c r="A93" s="35"/>
      <c r="B93" s="36"/>
      <c r="C93" s="37"/>
      <c r="D93" s="37"/>
      <c r="E93" s="37"/>
      <c r="F93" s="37"/>
      <c r="G93" s="37"/>
      <c r="H93" s="37"/>
      <c r="I93" s="112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hidden="1" customHeight="1">
      <c r="A94" s="35"/>
      <c r="B94" s="36"/>
      <c r="C94" s="153" t="s">
        <v>96</v>
      </c>
      <c r="D94" s="154"/>
      <c r="E94" s="154"/>
      <c r="F94" s="154"/>
      <c r="G94" s="154"/>
      <c r="H94" s="154"/>
      <c r="I94" s="155"/>
      <c r="J94" s="156" t="s">
        <v>97</v>
      </c>
      <c r="K94" s="154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hidden="1" customHeight="1">
      <c r="A95" s="35"/>
      <c r="B95" s="36"/>
      <c r="C95" s="37"/>
      <c r="D95" s="37"/>
      <c r="E95" s="37"/>
      <c r="F95" s="37"/>
      <c r="G95" s="37"/>
      <c r="H95" s="37"/>
      <c r="I95" s="112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hidden="1" customHeight="1">
      <c r="A96" s="35"/>
      <c r="B96" s="36"/>
      <c r="C96" s="157" t="s">
        <v>98</v>
      </c>
      <c r="D96" s="37"/>
      <c r="E96" s="37"/>
      <c r="F96" s="37"/>
      <c r="G96" s="37"/>
      <c r="H96" s="37"/>
      <c r="I96" s="112"/>
      <c r="J96" s="85">
        <f>J141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2:12" s="9" customFormat="1" ht="24.95" hidden="1" customHeight="1">
      <c r="B97" s="158"/>
      <c r="C97" s="159"/>
      <c r="D97" s="160" t="s">
        <v>100</v>
      </c>
      <c r="E97" s="161"/>
      <c r="F97" s="161"/>
      <c r="G97" s="161"/>
      <c r="H97" s="161"/>
      <c r="I97" s="162"/>
      <c r="J97" s="163">
        <f>J142</f>
        <v>0</v>
      </c>
      <c r="K97" s="159"/>
      <c r="L97" s="164"/>
    </row>
    <row r="98" spans="2:12" s="10" customFormat="1" ht="19.899999999999999" hidden="1" customHeight="1">
      <c r="B98" s="165"/>
      <c r="C98" s="166"/>
      <c r="D98" s="167" t="s">
        <v>101</v>
      </c>
      <c r="E98" s="168"/>
      <c r="F98" s="168"/>
      <c r="G98" s="168"/>
      <c r="H98" s="168"/>
      <c r="I98" s="169"/>
      <c r="J98" s="170">
        <f>J143</f>
        <v>0</v>
      </c>
      <c r="K98" s="166"/>
      <c r="L98" s="171"/>
    </row>
    <row r="99" spans="2:12" s="10" customFormat="1" ht="19.899999999999999" hidden="1" customHeight="1">
      <c r="B99" s="165"/>
      <c r="C99" s="166"/>
      <c r="D99" s="167" t="s">
        <v>102</v>
      </c>
      <c r="E99" s="168"/>
      <c r="F99" s="168"/>
      <c r="G99" s="168"/>
      <c r="H99" s="168"/>
      <c r="I99" s="169"/>
      <c r="J99" s="170">
        <f>J154</f>
        <v>0</v>
      </c>
      <c r="K99" s="166"/>
      <c r="L99" s="171"/>
    </row>
    <row r="100" spans="2:12" s="10" customFormat="1" ht="19.899999999999999" hidden="1" customHeight="1">
      <c r="B100" s="165"/>
      <c r="C100" s="166"/>
      <c r="D100" s="167" t="s">
        <v>103</v>
      </c>
      <c r="E100" s="168"/>
      <c r="F100" s="168"/>
      <c r="G100" s="168"/>
      <c r="H100" s="168"/>
      <c r="I100" s="169"/>
      <c r="J100" s="170">
        <f>J184</f>
        <v>0</v>
      </c>
      <c r="K100" s="166"/>
      <c r="L100" s="171"/>
    </row>
    <row r="101" spans="2:12" s="10" customFormat="1" ht="19.899999999999999" hidden="1" customHeight="1">
      <c r="B101" s="165"/>
      <c r="C101" s="166"/>
      <c r="D101" s="167" t="s">
        <v>104</v>
      </c>
      <c r="E101" s="168"/>
      <c r="F101" s="168"/>
      <c r="G101" s="168"/>
      <c r="H101" s="168"/>
      <c r="I101" s="169"/>
      <c r="J101" s="170">
        <f>J229</f>
        <v>0</v>
      </c>
      <c r="K101" s="166"/>
      <c r="L101" s="171"/>
    </row>
    <row r="102" spans="2:12" s="10" customFormat="1" ht="19.899999999999999" hidden="1" customHeight="1">
      <c r="B102" s="165"/>
      <c r="C102" s="166"/>
      <c r="D102" s="167" t="s">
        <v>105</v>
      </c>
      <c r="E102" s="168"/>
      <c r="F102" s="168"/>
      <c r="G102" s="168"/>
      <c r="H102" s="168"/>
      <c r="I102" s="169"/>
      <c r="J102" s="170">
        <f>J252</f>
        <v>0</v>
      </c>
      <c r="K102" s="166"/>
      <c r="L102" s="171"/>
    </row>
    <row r="103" spans="2:12" s="9" customFormat="1" ht="24.95" hidden="1" customHeight="1">
      <c r="B103" s="158"/>
      <c r="C103" s="159"/>
      <c r="D103" s="160" t="s">
        <v>106</v>
      </c>
      <c r="E103" s="161"/>
      <c r="F103" s="161"/>
      <c r="G103" s="161"/>
      <c r="H103" s="161"/>
      <c r="I103" s="162"/>
      <c r="J103" s="163">
        <f>J255</f>
        <v>0</v>
      </c>
      <c r="K103" s="159"/>
      <c r="L103" s="164"/>
    </row>
    <row r="104" spans="2:12" s="10" customFormat="1" ht="19.899999999999999" hidden="1" customHeight="1">
      <c r="B104" s="165"/>
      <c r="C104" s="166"/>
      <c r="D104" s="167" t="s">
        <v>107</v>
      </c>
      <c r="E104" s="168"/>
      <c r="F104" s="168"/>
      <c r="G104" s="168"/>
      <c r="H104" s="168"/>
      <c r="I104" s="169"/>
      <c r="J104" s="170">
        <f>J256</f>
        <v>0</v>
      </c>
      <c r="K104" s="166"/>
      <c r="L104" s="171"/>
    </row>
    <row r="105" spans="2:12" s="10" customFormat="1" ht="19.899999999999999" hidden="1" customHeight="1">
      <c r="B105" s="165"/>
      <c r="C105" s="166"/>
      <c r="D105" s="167" t="s">
        <v>108</v>
      </c>
      <c r="E105" s="168"/>
      <c r="F105" s="168"/>
      <c r="G105" s="168"/>
      <c r="H105" s="168"/>
      <c r="I105" s="169"/>
      <c r="J105" s="170">
        <f>J298</f>
        <v>0</v>
      </c>
      <c r="K105" s="166"/>
      <c r="L105" s="171"/>
    </row>
    <row r="106" spans="2:12" s="10" customFormat="1" ht="19.899999999999999" hidden="1" customHeight="1">
      <c r="B106" s="165"/>
      <c r="C106" s="166"/>
      <c r="D106" s="167" t="s">
        <v>109</v>
      </c>
      <c r="E106" s="168"/>
      <c r="F106" s="168"/>
      <c r="G106" s="168"/>
      <c r="H106" s="168"/>
      <c r="I106" s="169"/>
      <c r="J106" s="170">
        <f>J302</f>
        <v>0</v>
      </c>
      <c r="K106" s="166"/>
      <c r="L106" s="171"/>
    </row>
    <row r="107" spans="2:12" s="10" customFormat="1" ht="19.899999999999999" hidden="1" customHeight="1">
      <c r="B107" s="165"/>
      <c r="C107" s="166"/>
      <c r="D107" s="167" t="s">
        <v>110</v>
      </c>
      <c r="E107" s="168"/>
      <c r="F107" s="168"/>
      <c r="G107" s="168"/>
      <c r="H107" s="168"/>
      <c r="I107" s="169"/>
      <c r="J107" s="170">
        <f>J325</f>
        <v>0</v>
      </c>
      <c r="K107" s="166"/>
      <c r="L107" s="171"/>
    </row>
    <row r="108" spans="2:12" s="10" customFormat="1" ht="19.899999999999999" hidden="1" customHeight="1">
      <c r="B108" s="165"/>
      <c r="C108" s="166"/>
      <c r="D108" s="167" t="s">
        <v>111</v>
      </c>
      <c r="E108" s="168"/>
      <c r="F108" s="168"/>
      <c r="G108" s="168"/>
      <c r="H108" s="168"/>
      <c r="I108" s="169"/>
      <c r="J108" s="170">
        <f>J335</f>
        <v>0</v>
      </c>
      <c r="K108" s="166"/>
      <c r="L108" s="171"/>
    </row>
    <row r="109" spans="2:12" s="10" customFormat="1" ht="19.899999999999999" hidden="1" customHeight="1">
      <c r="B109" s="165"/>
      <c r="C109" s="166"/>
      <c r="D109" s="167" t="s">
        <v>112</v>
      </c>
      <c r="E109" s="168"/>
      <c r="F109" s="168"/>
      <c r="G109" s="168"/>
      <c r="H109" s="168"/>
      <c r="I109" s="169"/>
      <c r="J109" s="170">
        <f>J516</f>
        <v>0</v>
      </c>
      <c r="K109" s="166"/>
      <c r="L109" s="171"/>
    </row>
    <row r="110" spans="2:12" s="10" customFormat="1" ht="19.899999999999999" hidden="1" customHeight="1">
      <c r="B110" s="165"/>
      <c r="C110" s="166"/>
      <c r="D110" s="167" t="s">
        <v>113</v>
      </c>
      <c r="E110" s="168"/>
      <c r="F110" s="168"/>
      <c r="G110" s="168"/>
      <c r="H110" s="168"/>
      <c r="I110" s="169"/>
      <c r="J110" s="170">
        <f>J737</f>
        <v>0</v>
      </c>
      <c r="K110" s="166"/>
      <c r="L110" s="171"/>
    </row>
    <row r="111" spans="2:12" s="10" customFormat="1" ht="19.899999999999999" hidden="1" customHeight="1">
      <c r="B111" s="165"/>
      <c r="C111" s="166"/>
      <c r="D111" s="167" t="s">
        <v>114</v>
      </c>
      <c r="E111" s="168"/>
      <c r="F111" s="168"/>
      <c r="G111" s="168"/>
      <c r="H111" s="168"/>
      <c r="I111" s="169"/>
      <c r="J111" s="170">
        <f>J808</f>
        <v>0</v>
      </c>
      <c r="K111" s="166"/>
      <c r="L111" s="171"/>
    </row>
    <row r="112" spans="2:12" s="10" customFormat="1" ht="19.899999999999999" hidden="1" customHeight="1">
      <c r="B112" s="165"/>
      <c r="C112" s="166"/>
      <c r="D112" s="167" t="s">
        <v>115</v>
      </c>
      <c r="E112" s="168"/>
      <c r="F112" s="168"/>
      <c r="G112" s="168"/>
      <c r="H112" s="168"/>
      <c r="I112" s="169"/>
      <c r="J112" s="170">
        <f>J853</f>
        <v>0</v>
      </c>
      <c r="K112" s="166"/>
      <c r="L112" s="171"/>
    </row>
    <row r="113" spans="1:31" s="10" customFormat="1" ht="19.899999999999999" hidden="1" customHeight="1">
      <c r="B113" s="165"/>
      <c r="C113" s="166"/>
      <c r="D113" s="167" t="s">
        <v>116</v>
      </c>
      <c r="E113" s="168"/>
      <c r="F113" s="168"/>
      <c r="G113" s="168"/>
      <c r="H113" s="168"/>
      <c r="I113" s="169"/>
      <c r="J113" s="170">
        <f>J866</f>
        <v>0</v>
      </c>
      <c r="K113" s="166"/>
      <c r="L113" s="171"/>
    </row>
    <row r="114" spans="1:31" s="9" customFormat="1" ht="24.95" hidden="1" customHeight="1">
      <c r="B114" s="158"/>
      <c r="C114" s="159"/>
      <c r="D114" s="160" t="s">
        <v>117</v>
      </c>
      <c r="E114" s="161"/>
      <c r="F114" s="161"/>
      <c r="G114" s="161"/>
      <c r="H114" s="161"/>
      <c r="I114" s="162"/>
      <c r="J114" s="163">
        <f>J895</f>
        <v>0</v>
      </c>
      <c r="K114" s="159"/>
      <c r="L114" s="164"/>
    </row>
    <row r="115" spans="1:31" s="10" customFormat="1" ht="19.899999999999999" hidden="1" customHeight="1">
      <c r="B115" s="165"/>
      <c r="C115" s="166"/>
      <c r="D115" s="167" t="s">
        <v>118</v>
      </c>
      <c r="E115" s="168"/>
      <c r="F115" s="168"/>
      <c r="G115" s="168"/>
      <c r="H115" s="168"/>
      <c r="I115" s="169"/>
      <c r="J115" s="170">
        <f>J896</f>
        <v>0</v>
      </c>
      <c r="K115" s="166"/>
      <c r="L115" s="171"/>
    </row>
    <row r="116" spans="1:31" s="9" customFormat="1" ht="24.95" hidden="1" customHeight="1">
      <c r="B116" s="158"/>
      <c r="C116" s="159"/>
      <c r="D116" s="160" t="s">
        <v>119</v>
      </c>
      <c r="E116" s="161"/>
      <c r="F116" s="161"/>
      <c r="G116" s="161"/>
      <c r="H116" s="161"/>
      <c r="I116" s="162"/>
      <c r="J116" s="163">
        <f>J898</f>
        <v>0</v>
      </c>
      <c r="K116" s="159"/>
      <c r="L116" s="164"/>
    </row>
    <row r="117" spans="1:31" s="10" customFormat="1" ht="19.899999999999999" hidden="1" customHeight="1">
      <c r="B117" s="165"/>
      <c r="C117" s="166"/>
      <c r="D117" s="167" t="s">
        <v>120</v>
      </c>
      <c r="E117" s="168"/>
      <c r="F117" s="168"/>
      <c r="G117" s="168"/>
      <c r="H117" s="168"/>
      <c r="I117" s="169"/>
      <c r="J117" s="170">
        <f>J899</f>
        <v>0</v>
      </c>
      <c r="K117" s="166"/>
      <c r="L117" s="171"/>
    </row>
    <row r="118" spans="1:31" s="10" customFormat="1" ht="19.899999999999999" hidden="1" customHeight="1">
      <c r="B118" s="165"/>
      <c r="C118" s="166"/>
      <c r="D118" s="167" t="s">
        <v>121</v>
      </c>
      <c r="E118" s="168"/>
      <c r="F118" s="168"/>
      <c r="G118" s="168"/>
      <c r="H118" s="168"/>
      <c r="I118" s="169"/>
      <c r="J118" s="170">
        <f>J901</f>
        <v>0</v>
      </c>
      <c r="K118" s="166"/>
      <c r="L118" s="171"/>
    </row>
    <row r="119" spans="1:31" s="10" customFormat="1" ht="19.899999999999999" hidden="1" customHeight="1">
      <c r="B119" s="165"/>
      <c r="C119" s="166"/>
      <c r="D119" s="167" t="s">
        <v>122</v>
      </c>
      <c r="E119" s="168"/>
      <c r="F119" s="168"/>
      <c r="G119" s="168"/>
      <c r="H119" s="168"/>
      <c r="I119" s="169"/>
      <c r="J119" s="170">
        <f>J911</f>
        <v>0</v>
      </c>
      <c r="K119" s="166"/>
      <c r="L119" s="171"/>
    </row>
    <row r="120" spans="1:31" s="10" customFormat="1" ht="19.899999999999999" hidden="1" customHeight="1">
      <c r="B120" s="165"/>
      <c r="C120" s="166"/>
      <c r="D120" s="167" t="s">
        <v>123</v>
      </c>
      <c r="E120" s="168"/>
      <c r="F120" s="168"/>
      <c r="G120" s="168"/>
      <c r="H120" s="168"/>
      <c r="I120" s="169"/>
      <c r="J120" s="170">
        <f>J913</f>
        <v>0</v>
      </c>
      <c r="K120" s="166"/>
      <c r="L120" s="171"/>
    </row>
    <row r="121" spans="1:31" s="10" customFormat="1" ht="19.899999999999999" hidden="1" customHeight="1">
      <c r="B121" s="165"/>
      <c r="C121" s="166"/>
      <c r="D121" s="167" t="s">
        <v>124</v>
      </c>
      <c r="E121" s="168"/>
      <c r="F121" s="168"/>
      <c r="G121" s="168"/>
      <c r="H121" s="168"/>
      <c r="I121" s="169"/>
      <c r="J121" s="170">
        <f>J915</f>
        <v>0</v>
      </c>
      <c r="K121" s="166"/>
      <c r="L121" s="171"/>
    </row>
    <row r="122" spans="1:31" s="2" customFormat="1" ht="21.75" hidden="1" customHeight="1">
      <c r="A122" s="35"/>
      <c r="B122" s="36"/>
      <c r="C122" s="37"/>
      <c r="D122" s="37"/>
      <c r="E122" s="37"/>
      <c r="F122" s="37"/>
      <c r="G122" s="37"/>
      <c r="H122" s="37"/>
      <c r="I122" s="112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hidden="1" customHeight="1">
      <c r="A123" s="35"/>
      <c r="B123" s="55"/>
      <c r="C123" s="56"/>
      <c r="D123" s="56"/>
      <c r="E123" s="56"/>
      <c r="F123" s="56"/>
      <c r="G123" s="56"/>
      <c r="H123" s="56"/>
      <c r="I123" s="149"/>
      <c r="J123" s="56"/>
      <c r="K123" s="56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ht="11.25" hidden="1"/>
    <row r="125" spans="1:31" ht="11.25" hidden="1"/>
    <row r="126" spans="1:31" ht="11.25" hidden="1"/>
    <row r="127" spans="1:31" s="2" customFormat="1" ht="6.95" customHeight="1">
      <c r="A127" s="35"/>
      <c r="B127" s="57"/>
      <c r="C127" s="58"/>
      <c r="D127" s="58"/>
      <c r="E127" s="58"/>
      <c r="F127" s="58"/>
      <c r="G127" s="58"/>
      <c r="H127" s="58"/>
      <c r="I127" s="152"/>
      <c r="J127" s="58"/>
      <c r="K127" s="58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24.95" customHeight="1">
      <c r="A128" s="35"/>
      <c r="B128" s="36"/>
      <c r="C128" s="24" t="s">
        <v>125</v>
      </c>
      <c r="D128" s="37"/>
      <c r="E128" s="37"/>
      <c r="F128" s="37"/>
      <c r="G128" s="37"/>
      <c r="H128" s="37"/>
      <c r="I128" s="112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112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2" customHeight="1">
      <c r="A130" s="35"/>
      <c r="B130" s="36"/>
      <c r="C130" s="30" t="s">
        <v>16</v>
      </c>
      <c r="D130" s="37"/>
      <c r="E130" s="37"/>
      <c r="F130" s="37"/>
      <c r="G130" s="37"/>
      <c r="H130" s="37"/>
      <c r="I130" s="112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6.5" customHeight="1">
      <c r="A131" s="35"/>
      <c r="B131" s="36"/>
      <c r="C131" s="37"/>
      <c r="D131" s="37"/>
      <c r="E131" s="323" t="str">
        <f>E7</f>
        <v>Oprava střechy odděleni III</v>
      </c>
      <c r="F131" s="324"/>
      <c r="G131" s="324"/>
      <c r="H131" s="324"/>
      <c r="I131" s="112"/>
      <c r="J131" s="37"/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2" customHeight="1">
      <c r="A132" s="35"/>
      <c r="B132" s="36"/>
      <c r="C132" s="30" t="s">
        <v>86</v>
      </c>
      <c r="D132" s="37"/>
      <c r="E132" s="37"/>
      <c r="F132" s="37"/>
      <c r="G132" s="37"/>
      <c r="H132" s="37"/>
      <c r="I132" s="112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6.5" customHeight="1">
      <c r="A133" s="35"/>
      <c r="B133" s="36"/>
      <c r="C133" s="37"/>
      <c r="D133" s="37"/>
      <c r="E133" s="289" t="str">
        <f>E9</f>
        <v>1914a - Oprava střechy oddělení III</v>
      </c>
      <c r="F133" s="325"/>
      <c r="G133" s="325"/>
      <c r="H133" s="325"/>
      <c r="I133" s="112"/>
      <c r="J133" s="37"/>
      <c r="K133" s="37"/>
      <c r="L133" s="52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6.95" customHeight="1">
      <c r="A134" s="35"/>
      <c r="B134" s="36"/>
      <c r="C134" s="37"/>
      <c r="D134" s="37"/>
      <c r="E134" s="37"/>
      <c r="F134" s="37"/>
      <c r="G134" s="37"/>
      <c r="H134" s="37"/>
      <c r="I134" s="112"/>
      <c r="J134" s="37"/>
      <c r="K134" s="37"/>
      <c r="L134" s="52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2" customHeight="1">
      <c r="A135" s="35"/>
      <c r="B135" s="36"/>
      <c r="C135" s="30" t="s">
        <v>20</v>
      </c>
      <c r="D135" s="37"/>
      <c r="E135" s="37"/>
      <c r="F135" s="28" t="str">
        <f>F12</f>
        <v>Bílá Voda</v>
      </c>
      <c r="G135" s="37"/>
      <c r="H135" s="37"/>
      <c r="I135" s="114" t="s">
        <v>22</v>
      </c>
      <c r="J135" s="67" t="str">
        <f>IF(J12="","",J12)</f>
        <v>5. 9. 2019</v>
      </c>
      <c r="K135" s="37"/>
      <c r="L135" s="52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6.95" customHeight="1">
      <c r="A136" s="35"/>
      <c r="B136" s="36"/>
      <c r="C136" s="37"/>
      <c r="D136" s="37"/>
      <c r="E136" s="37"/>
      <c r="F136" s="37"/>
      <c r="G136" s="37"/>
      <c r="H136" s="37"/>
      <c r="I136" s="112"/>
      <c r="J136" s="37"/>
      <c r="K136" s="37"/>
      <c r="L136" s="52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27.95" customHeight="1">
      <c r="A137" s="35"/>
      <c r="B137" s="36"/>
      <c r="C137" s="30" t="s">
        <v>24</v>
      </c>
      <c r="D137" s="37"/>
      <c r="E137" s="37"/>
      <c r="F137" s="28" t="str">
        <f>E15</f>
        <v>Psychiatrická nemocnice Marianny Oranžské</v>
      </c>
      <c r="G137" s="37"/>
      <c r="H137" s="37"/>
      <c r="I137" s="114" t="s">
        <v>30</v>
      </c>
      <c r="J137" s="33" t="str">
        <f>E21</f>
        <v>DIK Jeseník spol. s r.o.</v>
      </c>
      <c r="K137" s="37"/>
      <c r="L137" s="52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2" customFormat="1" ht="27.95" customHeight="1">
      <c r="A138" s="35"/>
      <c r="B138" s="36"/>
      <c r="C138" s="30" t="s">
        <v>28</v>
      </c>
      <c r="D138" s="37"/>
      <c r="E138" s="37"/>
      <c r="F138" s="28" t="str">
        <f>IF(E18="","",E18)</f>
        <v>Vyplň údaj</v>
      </c>
      <c r="G138" s="37"/>
      <c r="H138" s="37"/>
      <c r="I138" s="114" t="s">
        <v>32</v>
      </c>
      <c r="J138" s="33" t="str">
        <f>E24</f>
        <v>DIK Jeseník s.r.o.- Ing.Švub</v>
      </c>
      <c r="K138" s="37"/>
      <c r="L138" s="52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5" s="2" customFormat="1" ht="10.35" customHeight="1">
      <c r="A139" s="35"/>
      <c r="B139" s="36"/>
      <c r="C139" s="37"/>
      <c r="D139" s="37"/>
      <c r="E139" s="37"/>
      <c r="F139" s="37"/>
      <c r="G139" s="37"/>
      <c r="H139" s="37"/>
      <c r="I139" s="112"/>
      <c r="J139" s="37"/>
      <c r="K139" s="37"/>
      <c r="L139" s="52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65" s="11" customFormat="1" ht="29.25" customHeight="1">
      <c r="A140" s="172"/>
      <c r="B140" s="173"/>
      <c r="C140" s="174" t="s">
        <v>126</v>
      </c>
      <c r="D140" s="175" t="s">
        <v>59</v>
      </c>
      <c r="E140" s="175" t="s">
        <v>55</v>
      </c>
      <c r="F140" s="175" t="s">
        <v>56</v>
      </c>
      <c r="G140" s="175" t="s">
        <v>127</v>
      </c>
      <c r="H140" s="175" t="s">
        <v>128</v>
      </c>
      <c r="I140" s="176" t="s">
        <v>129</v>
      </c>
      <c r="J140" s="177" t="s">
        <v>97</v>
      </c>
      <c r="K140" s="178" t="s">
        <v>130</v>
      </c>
      <c r="L140" s="179"/>
      <c r="M140" s="76" t="s">
        <v>1</v>
      </c>
      <c r="N140" s="77" t="s">
        <v>38</v>
      </c>
      <c r="O140" s="77" t="s">
        <v>131</v>
      </c>
      <c r="P140" s="77" t="s">
        <v>132</v>
      </c>
      <c r="Q140" s="77" t="s">
        <v>133</v>
      </c>
      <c r="R140" s="77" t="s">
        <v>134</v>
      </c>
      <c r="S140" s="77" t="s">
        <v>135</v>
      </c>
      <c r="T140" s="78" t="s">
        <v>136</v>
      </c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</row>
    <row r="141" spans="1:65" s="2" customFormat="1" ht="22.9" customHeight="1">
      <c r="A141" s="35"/>
      <c r="B141" s="36"/>
      <c r="C141" s="83" t="s">
        <v>137</v>
      </c>
      <c r="D141" s="37"/>
      <c r="E141" s="37"/>
      <c r="F141" s="37"/>
      <c r="G141" s="37"/>
      <c r="H141" s="37"/>
      <c r="I141" s="112"/>
      <c r="J141" s="180">
        <f>BK141</f>
        <v>0</v>
      </c>
      <c r="K141" s="37"/>
      <c r="L141" s="40"/>
      <c r="M141" s="79"/>
      <c r="N141" s="181"/>
      <c r="O141" s="80"/>
      <c r="P141" s="182">
        <f>P142+P255+P895+P898</f>
        <v>0</v>
      </c>
      <c r="Q141" s="80"/>
      <c r="R141" s="182">
        <f>R142+R255+R895+R898</f>
        <v>18.00680929</v>
      </c>
      <c r="S141" s="80"/>
      <c r="T141" s="183">
        <f>T142+T255+T895+T898</f>
        <v>8.93876457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73</v>
      </c>
      <c r="AU141" s="18" t="s">
        <v>99</v>
      </c>
      <c r="BK141" s="184">
        <f>BK142+BK255+BK895+BK898</f>
        <v>0</v>
      </c>
    </row>
    <row r="142" spans="1:65" s="12" customFormat="1" ht="25.9" customHeight="1">
      <c r="B142" s="185"/>
      <c r="C142" s="186"/>
      <c r="D142" s="187" t="s">
        <v>73</v>
      </c>
      <c r="E142" s="188" t="s">
        <v>138</v>
      </c>
      <c r="F142" s="188" t="s">
        <v>139</v>
      </c>
      <c r="G142" s="186"/>
      <c r="H142" s="186"/>
      <c r="I142" s="189"/>
      <c r="J142" s="190">
        <f>BK142</f>
        <v>0</v>
      </c>
      <c r="K142" s="186"/>
      <c r="L142" s="191"/>
      <c r="M142" s="192"/>
      <c r="N142" s="193"/>
      <c r="O142" s="193"/>
      <c r="P142" s="194">
        <f>P143+P154+P184+P229+P252</f>
        <v>0</v>
      </c>
      <c r="Q142" s="193"/>
      <c r="R142" s="194">
        <f>R143+R154+R184+R229+R252</f>
        <v>4.3594111599999996</v>
      </c>
      <c r="S142" s="193"/>
      <c r="T142" s="195">
        <f>T143+T154+T184+T229+T252</f>
        <v>1.0249269999999999</v>
      </c>
      <c r="AR142" s="196" t="s">
        <v>82</v>
      </c>
      <c r="AT142" s="197" t="s">
        <v>73</v>
      </c>
      <c r="AU142" s="197" t="s">
        <v>74</v>
      </c>
      <c r="AY142" s="196" t="s">
        <v>140</v>
      </c>
      <c r="BK142" s="198">
        <f>BK143+BK154+BK184+BK229+BK252</f>
        <v>0</v>
      </c>
    </row>
    <row r="143" spans="1:65" s="12" customFormat="1" ht="22.9" customHeight="1">
      <c r="B143" s="185"/>
      <c r="C143" s="186"/>
      <c r="D143" s="187" t="s">
        <v>73</v>
      </c>
      <c r="E143" s="199" t="s">
        <v>141</v>
      </c>
      <c r="F143" s="199" t="s">
        <v>142</v>
      </c>
      <c r="G143" s="186"/>
      <c r="H143" s="186"/>
      <c r="I143" s="189"/>
      <c r="J143" s="200">
        <f>BK143</f>
        <v>0</v>
      </c>
      <c r="K143" s="186"/>
      <c r="L143" s="191"/>
      <c r="M143" s="192"/>
      <c r="N143" s="193"/>
      <c r="O143" s="193"/>
      <c r="P143" s="194">
        <f>SUM(P144:P153)</f>
        <v>0</v>
      </c>
      <c r="Q143" s="193"/>
      <c r="R143" s="194">
        <f>SUM(R144:R153)</f>
        <v>3.1357951999999996</v>
      </c>
      <c r="S143" s="193"/>
      <c r="T143" s="195">
        <f>SUM(T144:T153)</f>
        <v>0</v>
      </c>
      <c r="AR143" s="196" t="s">
        <v>82</v>
      </c>
      <c r="AT143" s="197" t="s">
        <v>73</v>
      </c>
      <c r="AU143" s="197" t="s">
        <v>82</v>
      </c>
      <c r="AY143" s="196" t="s">
        <v>140</v>
      </c>
      <c r="BK143" s="198">
        <f>SUM(BK144:BK153)</f>
        <v>0</v>
      </c>
    </row>
    <row r="144" spans="1:65" s="2" customFormat="1" ht="16.5" customHeight="1">
      <c r="A144" s="35"/>
      <c r="B144" s="36"/>
      <c r="C144" s="201" t="s">
        <v>82</v>
      </c>
      <c r="D144" s="201" t="s">
        <v>143</v>
      </c>
      <c r="E144" s="202" t="s">
        <v>144</v>
      </c>
      <c r="F144" s="203" t="s">
        <v>145</v>
      </c>
      <c r="G144" s="204" t="s">
        <v>146</v>
      </c>
      <c r="H144" s="205">
        <v>75</v>
      </c>
      <c r="I144" s="206"/>
      <c r="J144" s="207">
        <f>ROUND(I144*H144,2)</f>
        <v>0</v>
      </c>
      <c r="K144" s="208"/>
      <c r="L144" s="40"/>
      <c r="M144" s="209" t="s">
        <v>1</v>
      </c>
      <c r="N144" s="210" t="s">
        <v>39</v>
      </c>
      <c r="O144" s="72"/>
      <c r="P144" s="211">
        <f>O144*H144</f>
        <v>0</v>
      </c>
      <c r="Q144" s="211">
        <v>8.0000000000000007E-5</v>
      </c>
      <c r="R144" s="211">
        <f>Q144*H144</f>
        <v>6.0000000000000001E-3</v>
      </c>
      <c r="S144" s="211">
        <v>0</v>
      </c>
      <c r="T144" s="21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3" t="s">
        <v>147</v>
      </c>
      <c r="AT144" s="213" t="s">
        <v>143</v>
      </c>
      <c r="AU144" s="213" t="s">
        <v>84</v>
      </c>
      <c r="AY144" s="18" t="s">
        <v>140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8" t="s">
        <v>82</v>
      </c>
      <c r="BK144" s="214">
        <f>ROUND(I144*H144,2)</f>
        <v>0</v>
      </c>
      <c r="BL144" s="18" t="s">
        <v>147</v>
      </c>
      <c r="BM144" s="213" t="s">
        <v>148</v>
      </c>
    </row>
    <row r="145" spans="1:65" s="13" customFormat="1" ht="11.25">
      <c r="B145" s="215"/>
      <c r="C145" s="216"/>
      <c r="D145" s="217" t="s">
        <v>149</v>
      </c>
      <c r="E145" s="218" t="s">
        <v>1</v>
      </c>
      <c r="F145" s="219" t="s">
        <v>150</v>
      </c>
      <c r="G145" s="216"/>
      <c r="H145" s="218" t="s">
        <v>1</v>
      </c>
      <c r="I145" s="220"/>
      <c r="J145" s="216"/>
      <c r="K145" s="216"/>
      <c r="L145" s="221"/>
      <c r="M145" s="222"/>
      <c r="N145" s="223"/>
      <c r="O145" s="223"/>
      <c r="P145" s="223"/>
      <c r="Q145" s="223"/>
      <c r="R145" s="223"/>
      <c r="S145" s="223"/>
      <c r="T145" s="224"/>
      <c r="AT145" s="225" t="s">
        <v>149</v>
      </c>
      <c r="AU145" s="225" t="s">
        <v>84</v>
      </c>
      <c r="AV145" s="13" t="s">
        <v>82</v>
      </c>
      <c r="AW145" s="13" t="s">
        <v>31</v>
      </c>
      <c r="AX145" s="13" t="s">
        <v>74</v>
      </c>
      <c r="AY145" s="225" t="s">
        <v>140</v>
      </c>
    </row>
    <row r="146" spans="1:65" s="13" customFormat="1" ht="11.25">
      <c r="B146" s="215"/>
      <c r="C146" s="216"/>
      <c r="D146" s="217" t="s">
        <v>149</v>
      </c>
      <c r="E146" s="218" t="s">
        <v>1</v>
      </c>
      <c r="F146" s="219" t="s">
        <v>151</v>
      </c>
      <c r="G146" s="216"/>
      <c r="H146" s="218" t="s">
        <v>1</v>
      </c>
      <c r="I146" s="220"/>
      <c r="J146" s="216"/>
      <c r="K146" s="216"/>
      <c r="L146" s="221"/>
      <c r="M146" s="222"/>
      <c r="N146" s="223"/>
      <c r="O146" s="223"/>
      <c r="P146" s="223"/>
      <c r="Q146" s="223"/>
      <c r="R146" s="223"/>
      <c r="S146" s="223"/>
      <c r="T146" s="224"/>
      <c r="AT146" s="225" t="s">
        <v>149</v>
      </c>
      <c r="AU146" s="225" t="s">
        <v>84</v>
      </c>
      <c r="AV146" s="13" t="s">
        <v>82</v>
      </c>
      <c r="AW146" s="13" t="s">
        <v>31</v>
      </c>
      <c r="AX146" s="13" t="s">
        <v>74</v>
      </c>
      <c r="AY146" s="225" t="s">
        <v>140</v>
      </c>
    </row>
    <row r="147" spans="1:65" s="14" customFormat="1" ht="11.25">
      <c r="B147" s="226"/>
      <c r="C147" s="227"/>
      <c r="D147" s="217" t="s">
        <v>149</v>
      </c>
      <c r="E147" s="228" t="s">
        <v>1</v>
      </c>
      <c r="F147" s="229" t="s">
        <v>152</v>
      </c>
      <c r="G147" s="227"/>
      <c r="H147" s="230">
        <v>50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AT147" s="236" t="s">
        <v>149</v>
      </c>
      <c r="AU147" s="236" t="s">
        <v>84</v>
      </c>
      <c r="AV147" s="14" t="s">
        <v>84</v>
      </c>
      <c r="AW147" s="14" t="s">
        <v>31</v>
      </c>
      <c r="AX147" s="14" t="s">
        <v>74</v>
      </c>
      <c r="AY147" s="236" t="s">
        <v>140</v>
      </c>
    </row>
    <row r="148" spans="1:65" s="13" customFormat="1" ht="11.25">
      <c r="B148" s="215"/>
      <c r="C148" s="216"/>
      <c r="D148" s="217" t="s">
        <v>149</v>
      </c>
      <c r="E148" s="218" t="s">
        <v>1</v>
      </c>
      <c r="F148" s="219" t="s">
        <v>153</v>
      </c>
      <c r="G148" s="216"/>
      <c r="H148" s="218" t="s">
        <v>1</v>
      </c>
      <c r="I148" s="220"/>
      <c r="J148" s="216"/>
      <c r="K148" s="216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149</v>
      </c>
      <c r="AU148" s="225" t="s">
        <v>84</v>
      </c>
      <c r="AV148" s="13" t="s">
        <v>82</v>
      </c>
      <c r="AW148" s="13" t="s">
        <v>31</v>
      </c>
      <c r="AX148" s="13" t="s">
        <v>74</v>
      </c>
      <c r="AY148" s="225" t="s">
        <v>140</v>
      </c>
    </row>
    <row r="149" spans="1:65" s="14" customFormat="1" ht="11.25">
      <c r="B149" s="226"/>
      <c r="C149" s="227"/>
      <c r="D149" s="217" t="s">
        <v>149</v>
      </c>
      <c r="E149" s="228" t="s">
        <v>1</v>
      </c>
      <c r="F149" s="229" t="s">
        <v>154</v>
      </c>
      <c r="G149" s="227"/>
      <c r="H149" s="230">
        <v>25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AT149" s="236" t="s">
        <v>149</v>
      </c>
      <c r="AU149" s="236" t="s">
        <v>84</v>
      </c>
      <c r="AV149" s="14" t="s">
        <v>84</v>
      </c>
      <c r="AW149" s="14" t="s">
        <v>31</v>
      </c>
      <c r="AX149" s="14" t="s">
        <v>74</v>
      </c>
      <c r="AY149" s="236" t="s">
        <v>140</v>
      </c>
    </row>
    <row r="150" spans="1:65" s="15" customFormat="1" ht="11.25">
      <c r="B150" s="237"/>
      <c r="C150" s="238"/>
      <c r="D150" s="217" t="s">
        <v>149</v>
      </c>
      <c r="E150" s="239" t="s">
        <v>1</v>
      </c>
      <c r="F150" s="240" t="s">
        <v>155</v>
      </c>
      <c r="G150" s="238"/>
      <c r="H150" s="241">
        <v>75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AT150" s="247" t="s">
        <v>149</v>
      </c>
      <c r="AU150" s="247" t="s">
        <v>84</v>
      </c>
      <c r="AV150" s="15" t="s">
        <v>147</v>
      </c>
      <c r="AW150" s="15" t="s">
        <v>31</v>
      </c>
      <c r="AX150" s="15" t="s">
        <v>82</v>
      </c>
      <c r="AY150" s="247" t="s">
        <v>140</v>
      </c>
    </row>
    <row r="151" spans="1:65" s="2" customFormat="1" ht="16.5" customHeight="1">
      <c r="A151" s="35"/>
      <c r="B151" s="36"/>
      <c r="C151" s="201" t="s">
        <v>84</v>
      </c>
      <c r="D151" s="201" t="s">
        <v>143</v>
      </c>
      <c r="E151" s="202" t="s">
        <v>156</v>
      </c>
      <c r="F151" s="203" t="s">
        <v>157</v>
      </c>
      <c r="G151" s="204" t="s">
        <v>146</v>
      </c>
      <c r="H151" s="205">
        <v>38.08</v>
      </c>
      <c r="I151" s="206"/>
      <c r="J151" s="207">
        <f>ROUND(I151*H151,2)</f>
        <v>0</v>
      </c>
      <c r="K151" s="208"/>
      <c r="L151" s="40"/>
      <c r="M151" s="209" t="s">
        <v>1</v>
      </c>
      <c r="N151" s="210" t="s">
        <v>39</v>
      </c>
      <c r="O151" s="72"/>
      <c r="P151" s="211">
        <f>O151*H151</f>
        <v>0</v>
      </c>
      <c r="Q151" s="211">
        <v>8.2189999999999999E-2</v>
      </c>
      <c r="R151" s="211">
        <f>Q151*H151</f>
        <v>3.1297951999999998</v>
      </c>
      <c r="S151" s="211">
        <v>0</v>
      </c>
      <c r="T151" s="21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3" t="s">
        <v>147</v>
      </c>
      <c r="AT151" s="213" t="s">
        <v>143</v>
      </c>
      <c r="AU151" s="213" t="s">
        <v>84</v>
      </c>
      <c r="AY151" s="18" t="s">
        <v>140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8" t="s">
        <v>82</v>
      </c>
      <c r="BK151" s="214">
        <f>ROUND(I151*H151,2)</f>
        <v>0</v>
      </c>
      <c r="BL151" s="18" t="s">
        <v>147</v>
      </c>
      <c r="BM151" s="213" t="s">
        <v>158</v>
      </c>
    </row>
    <row r="152" spans="1:65" s="13" customFormat="1" ht="22.5">
      <c r="B152" s="215"/>
      <c r="C152" s="216"/>
      <c r="D152" s="217" t="s">
        <v>149</v>
      </c>
      <c r="E152" s="218" t="s">
        <v>1</v>
      </c>
      <c r="F152" s="219" t="s">
        <v>159</v>
      </c>
      <c r="G152" s="216"/>
      <c r="H152" s="218" t="s">
        <v>1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149</v>
      </c>
      <c r="AU152" s="225" t="s">
        <v>84</v>
      </c>
      <c r="AV152" s="13" t="s">
        <v>82</v>
      </c>
      <c r="AW152" s="13" t="s">
        <v>31</v>
      </c>
      <c r="AX152" s="13" t="s">
        <v>74</v>
      </c>
      <c r="AY152" s="225" t="s">
        <v>140</v>
      </c>
    </row>
    <row r="153" spans="1:65" s="14" customFormat="1" ht="11.25">
      <c r="B153" s="226"/>
      <c r="C153" s="227"/>
      <c r="D153" s="217" t="s">
        <v>149</v>
      </c>
      <c r="E153" s="228" t="s">
        <v>1</v>
      </c>
      <c r="F153" s="229" t="s">
        <v>160</v>
      </c>
      <c r="G153" s="227"/>
      <c r="H153" s="230">
        <v>38.08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AT153" s="236" t="s">
        <v>149</v>
      </c>
      <c r="AU153" s="236" t="s">
        <v>84</v>
      </c>
      <c r="AV153" s="14" t="s">
        <v>84</v>
      </c>
      <c r="AW153" s="14" t="s">
        <v>31</v>
      </c>
      <c r="AX153" s="14" t="s">
        <v>82</v>
      </c>
      <c r="AY153" s="236" t="s">
        <v>140</v>
      </c>
    </row>
    <row r="154" spans="1:65" s="12" customFormat="1" ht="22.9" customHeight="1">
      <c r="B154" s="185"/>
      <c r="C154" s="186"/>
      <c r="D154" s="187" t="s">
        <v>73</v>
      </c>
      <c r="E154" s="199" t="s">
        <v>161</v>
      </c>
      <c r="F154" s="199" t="s">
        <v>162</v>
      </c>
      <c r="G154" s="186"/>
      <c r="H154" s="186"/>
      <c r="I154" s="189"/>
      <c r="J154" s="200">
        <f>BK154</f>
        <v>0</v>
      </c>
      <c r="K154" s="186"/>
      <c r="L154" s="191"/>
      <c r="M154" s="192"/>
      <c r="N154" s="193"/>
      <c r="O154" s="193"/>
      <c r="P154" s="194">
        <f>SUM(P155:P183)</f>
        <v>0</v>
      </c>
      <c r="Q154" s="193"/>
      <c r="R154" s="194">
        <f>SUM(R155:R183)</f>
        <v>1.1967959600000002</v>
      </c>
      <c r="S154" s="193"/>
      <c r="T154" s="195">
        <f>SUM(T155:T183)</f>
        <v>0</v>
      </c>
      <c r="AR154" s="196" t="s">
        <v>82</v>
      </c>
      <c r="AT154" s="197" t="s">
        <v>73</v>
      </c>
      <c r="AU154" s="197" t="s">
        <v>82</v>
      </c>
      <c r="AY154" s="196" t="s">
        <v>140</v>
      </c>
      <c r="BK154" s="198">
        <f>SUM(BK155:BK183)</f>
        <v>0</v>
      </c>
    </row>
    <row r="155" spans="1:65" s="2" customFormat="1" ht="24" customHeight="1">
      <c r="A155" s="35"/>
      <c r="B155" s="36"/>
      <c r="C155" s="201" t="s">
        <v>141</v>
      </c>
      <c r="D155" s="201" t="s">
        <v>143</v>
      </c>
      <c r="E155" s="202" t="s">
        <v>163</v>
      </c>
      <c r="F155" s="203" t="s">
        <v>164</v>
      </c>
      <c r="G155" s="204" t="s">
        <v>165</v>
      </c>
      <c r="H155" s="205">
        <v>19.04</v>
      </c>
      <c r="I155" s="206"/>
      <c r="J155" s="207">
        <f>ROUND(I155*H155,2)</f>
        <v>0</v>
      </c>
      <c r="K155" s="208"/>
      <c r="L155" s="40"/>
      <c r="M155" s="209" t="s">
        <v>1</v>
      </c>
      <c r="N155" s="210" t="s">
        <v>39</v>
      </c>
      <c r="O155" s="72"/>
      <c r="P155" s="211">
        <f>O155*H155</f>
        <v>0</v>
      </c>
      <c r="Q155" s="211">
        <v>2.8400000000000002E-2</v>
      </c>
      <c r="R155" s="211">
        <f>Q155*H155</f>
        <v>0.54073599999999999</v>
      </c>
      <c r="S155" s="211">
        <v>0</v>
      </c>
      <c r="T155" s="21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13" t="s">
        <v>147</v>
      </c>
      <c r="AT155" s="213" t="s">
        <v>143</v>
      </c>
      <c r="AU155" s="213" t="s">
        <v>84</v>
      </c>
      <c r="AY155" s="18" t="s">
        <v>140</v>
      </c>
      <c r="BE155" s="214">
        <f>IF(N155="základní",J155,0)</f>
        <v>0</v>
      </c>
      <c r="BF155" s="214">
        <f>IF(N155="snížená",J155,0)</f>
        <v>0</v>
      </c>
      <c r="BG155" s="214">
        <f>IF(N155="zákl. přenesená",J155,0)</f>
        <v>0</v>
      </c>
      <c r="BH155" s="214">
        <f>IF(N155="sníž. přenesená",J155,0)</f>
        <v>0</v>
      </c>
      <c r="BI155" s="214">
        <f>IF(N155="nulová",J155,0)</f>
        <v>0</v>
      </c>
      <c r="BJ155" s="18" t="s">
        <v>82</v>
      </c>
      <c r="BK155" s="214">
        <f>ROUND(I155*H155,2)</f>
        <v>0</v>
      </c>
      <c r="BL155" s="18" t="s">
        <v>147</v>
      </c>
      <c r="BM155" s="213" t="s">
        <v>166</v>
      </c>
    </row>
    <row r="156" spans="1:65" s="13" customFormat="1" ht="11.25">
      <c r="B156" s="215"/>
      <c r="C156" s="216"/>
      <c r="D156" s="217" t="s">
        <v>149</v>
      </c>
      <c r="E156" s="218" t="s">
        <v>1</v>
      </c>
      <c r="F156" s="219" t="s">
        <v>167</v>
      </c>
      <c r="G156" s="216"/>
      <c r="H156" s="218" t="s">
        <v>1</v>
      </c>
      <c r="I156" s="220"/>
      <c r="J156" s="216"/>
      <c r="K156" s="216"/>
      <c r="L156" s="221"/>
      <c r="M156" s="222"/>
      <c r="N156" s="223"/>
      <c r="O156" s="223"/>
      <c r="P156" s="223"/>
      <c r="Q156" s="223"/>
      <c r="R156" s="223"/>
      <c r="S156" s="223"/>
      <c r="T156" s="224"/>
      <c r="AT156" s="225" t="s">
        <v>149</v>
      </c>
      <c r="AU156" s="225" t="s">
        <v>84</v>
      </c>
      <c r="AV156" s="13" t="s">
        <v>82</v>
      </c>
      <c r="AW156" s="13" t="s">
        <v>31</v>
      </c>
      <c r="AX156" s="13" t="s">
        <v>74</v>
      </c>
      <c r="AY156" s="225" t="s">
        <v>140</v>
      </c>
    </row>
    <row r="157" spans="1:65" s="14" customFormat="1" ht="11.25">
      <c r="B157" s="226"/>
      <c r="C157" s="227"/>
      <c r="D157" s="217" t="s">
        <v>149</v>
      </c>
      <c r="E157" s="228" t="s">
        <v>1</v>
      </c>
      <c r="F157" s="229" t="s">
        <v>168</v>
      </c>
      <c r="G157" s="227"/>
      <c r="H157" s="230">
        <v>19.04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AT157" s="236" t="s">
        <v>149</v>
      </c>
      <c r="AU157" s="236" t="s">
        <v>84</v>
      </c>
      <c r="AV157" s="14" t="s">
        <v>84</v>
      </c>
      <c r="AW157" s="14" t="s">
        <v>31</v>
      </c>
      <c r="AX157" s="14" t="s">
        <v>82</v>
      </c>
      <c r="AY157" s="236" t="s">
        <v>140</v>
      </c>
    </row>
    <row r="158" spans="1:65" s="2" customFormat="1" ht="24" customHeight="1">
      <c r="A158" s="35"/>
      <c r="B158" s="36"/>
      <c r="C158" s="201" t="s">
        <v>147</v>
      </c>
      <c r="D158" s="201" t="s">
        <v>143</v>
      </c>
      <c r="E158" s="202" t="s">
        <v>169</v>
      </c>
      <c r="F158" s="203" t="s">
        <v>170</v>
      </c>
      <c r="G158" s="204" t="s">
        <v>165</v>
      </c>
      <c r="H158" s="205">
        <v>10.65</v>
      </c>
      <c r="I158" s="206"/>
      <c r="J158" s="207">
        <f>ROUND(I158*H158,2)</f>
        <v>0</v>
      </c>
      <c r="K158" s="208"/>
      <c r="L158" s="40"/>
      <c r="M158" s="209" t="s">
        <v>1</v>
      </c>
      <c r="N158" s="210" t="s">
        <v>39</v>
      </c>
      <c r="O158" s="72"/>
      <c r="P158" s="211">
        <f>O158*H158</f>
        <v>0</v>
      </c>
      <c r="Q158" s="211">
        <v>8.6499999999999997E-3</v>
      </c>
      <c r="R158" s="211">
        <f>Q158*H158</f>
        <v>9.2122499999999996E-2</v>
      </c>
      <c r="S158" s="211">
        <v>0</v>
      </c>
      <c r="T158" s="21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3" t="s">
        <v>171</v>
      </c>
      <c r="AT158" s="213" t="s">
        <v>143</v>
      </c>
      <c r="AU158" s="213" t="s">
        <v>84</v>
      </c>
      <c r="AY158" s="18" t="s">
        <v>140</v>
      </c>
      <c r="BE158" s="214">
        <f>IF(N158="základní",J158,0)</f>
        <v>0</v>
      </c>
      <c r="BF158" s="214">
        <f>IF(N158="snížená",J158,0)</f>
        <v>0</v>
      </c>
      <c r="BG158" s="214">
        <f>IF(N158="zákl. přenesená",J158,0)</f>
        <v>0</v>
      </c>
      <c r="BH158" s="214">
        <f>IF(N158="sníž. přenesená",J158,0)</f>
        <v>0</v>
      </c>
      <c r="BI158" s="214">
        <f>IF(N158="nulová",J158,0)</f>
        <v>0</v>
      </c>
      <c r="BJ158" s="18" t="s">
        <v>82</v>
      </c>
      <c r="BK158" s="214">
        <f>ROUND(I158*H158,2)</f>
        <v>0</v>
      </c>
      <c r="BL158" s="18" t="s">
        <v>171</v>
      </c>
      <c r="BM158" s="213" t="s">
        <v>172</v>
      </c>
    </row>
    <row r="159" spans="1:65" s="13" customFormat="1" ht="11.25">
      <c r="B159" s="215"/>
      <c r="C159" s="216"/>
      <c r="D159" s="217" t="s">
        <v>149</v>
      </c>
      <c r="E159" s="218" t="s">
        <v>1</v>
      </c>
      <c r="F159" s="219" t="s">
        <v>173</v>
      </c>
      <c r="G159" s="216"/>
      <c r="H159" s="218" t="s">
        <v>1</v>
      </c>
      <c r="I159" s="220"/>
      <c r="J159" s="216"/>
      <c r="K159" s="216"/>
      <c r="L159" s="221"/>
      <c r="M159" s="222"/>
      <c r="N159" s="223"/>
      <c r="O159" s="223"/>
      <c r="P159" s="223"/>
      <c r="Q159" s="223"/>
      <c r="R159" s="223"/>
      <c r="S159" s="223"/>
      <c r="T159" s="224"/>
      <c r="AT159" s="225" t="s">
        <v>149</v>
      </c>
      <c r="AU159" s="225" t="s">
        <v>84</v>
      </c>
      <c r="AV159" s="13" t="s">
        <v>82</v>
      </c>
      <c r="AW159" s="13" t="s">
        <v>31</v>
      </c>
      <c r="AX159" s="13" t="s">
        <v>74</v>
      </c>
      <c r="AY159" s="225" t="s">
        <v>140</v>
      </c>
    </row>
    <row r="160" spans="1:65" s="14" customFormat="1" ht="11.25">
      <c r="B160" s="226"/>
      <c r="C160" s="227"/>
      <c r="D160" s="217" t="s">
        <v>149</v>
      </c>
      <c r="E160" s="228" t="s">
        <v>1</v>
      </c>
      <c r="F160" s="229" t="s">
        <v>174</v>
      </c>
      <c r="G160" s="227"/>
      <c r="H160" s="230">
        <v>2.25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AT160" s="236" t="s">
        <v>149</v>
      </c>
      <c r="AU160" s="236" t="s">
        <v>84</v>
      </c>
      <c r="AV160" s="14" t="s">
        <v>84</v>
      </c>
      <c r="AW160" s="14" t="s">
        <v>31</v>
      </c>
      <c r="AX160" s="14" t="s">
        <v>74</v>
      </c>
      <c r="AY160" s="236" t="s">
        <v>140</v>
      </c>
    </row>
    <row r="161" spans="1:65" s="13" customFormat="1" ht="11.25">
      <c r="B161" s="215"/>
      <c r="C161" s="216"/>
      <c r="D161" s="217" t="s">
        <v>149</v>
      </c>
      <c r="E161" s="218" t="s">
        <v>1</v>
      </c>
      <c r="F161" s="219" t="s">
        <v>175</v>
      </c>
      <c r="G161" s="216"/>
      <c r="H161" s="218" t="s">
        <v>1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149</v>
      </c>
      <c r="AU161" s="225" t="s">
        <v>84</v>
      </c>
      <c r="AV161" s="13" t="s">
        <v>82</v>
      </c>
      <c r="AW161" s="13" t="s">
        <v>31</v>
      </c>
      <c r="AX161" s="13" t="s">
        <v>74</v>
      </c>
      <c r="AY161" s="225" t="s">
        <v>140</v>
      </c>
    </row>
    <row r="162" spans="1:65" s="14" customFormat="1" ht="11.25">
      <c r="B162" s="226"/>
      <c r="C162" s="227"/>
      <c r="D162" s="217" t="s">
        <v>149</v>
      </c>
      <c r="E162" s="228" t="s">
        <v>1</v>
      </c>
      <c r="F162" s="229" t="s">
        <v>176</v>
      </c>
      <c r="G162" s="227"/>
      <c r="H162" s="230">
        <v>8.4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AT162" s="236" t="s">
        <v>149</v>
      </c>
      <c r="AU162" s="236" t="s">
        <v>84</v>
      </c>
      <c r="AV162" s="14" t="s">
        <v>84</v>
      </c>
      <c r="AW162" s="14" t="s">
        <v>31</v>
      </c>
      <c r="AX162" s="14" t="s">
        <v>74</v>
      </c>
      <c r="AY162" s="236" t="s">
        <v>140</v>
      </c>
    </row>
    <row r="163" spans="1:65" s="15" customFormat="1" ht="11.25">
      <c r="B163" s="237"/>
      <c r="C163" s="238"/>
      <c r="D163" s="217" t="s">
        <v>149</v>
      </c>
      <c r="E163" s="239" t="s">
        <v>1</v>
      </c>
      <c r="F163" s="240" t="s">
        <v>155</v>
      </c>
      <c r="G163" s="238"/>
      <c r="H163" s="241">
        <v>10.65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AT163" s="247" t="s">
        <v>149</v>
      </c>
      <c r="AU163" s="247" t="s">
        <v>84</v>
      </c>
      <c r="AV163" s="15" t="s">
        <v>147</v>
      </c>
      <c r="AW163" s="15" t="s">
        <v>31</v>
      </c>
      <c r="AX163" s="15" t="s">
        <v>82</v>
      </c>
      <c r="AY163" s="247" t="s">
        <v>140</v>
      </c>
    </row>
    <row r="164" spans="1:65" s="2" customFormat="1" ht="16.5" customHeight="1">
      <c r="A164" s="35"/>
      <c r="B164" s="36"/>
      <c r="C164" s="248" t="s">
        <v>177</v>
      </c>
      <c r="D164" s="248" t="s">
        <v>178</v>
      </c>
      <c r="E164" s="249" t="s">
        <v>179</v>
      </c>
      <c r="F164" s="250" t="s">
        <v>180</v>
      </c>
      <c r="G164" s="251" t="s">
        <v>165</v>
      </c>
      <c r="H164" s="252">
        <v>10.863</v>
      </c>
      <c r="I164" s="253"/>
      <c r="J164" s="254">
        <f>ROUND(I164*H164,2)</f>
        <v>0</v>
      </c>
      <c r="K164" s="255"/>
      <c r="L164" s="256"/>
      <c r="M164" s="257" t="s">
        <v>1</v>
      </c>
      <c r="N164" s="258" t="s">
        <v>39</v>
      </c>
      <c r="O164" s="72"/>
      <c r="P164" s="211">
        <f>O164*H164</f>
        <v>0</v>
      </c>
      <c r="Q164" s="211">
        <v>2.7200000000000002E-3</v>
      </c>
      <c r="R164" s="211">
        <f>Q164*H164</f>
        <v>2.9547360000000002E-2</v>
      </c>
      <c r="S164" s="211">
        <v>0</v>
      </c>
      <c r="T164" s="21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13" t="s">
        <v>171</v>
      </c>
      <c r="AT164" s="213" t="s">
        <v>178</v>
      </c>
      <c r="AU164" s="213" t="s">
        <v>84</v>
      </c>
      <c r="AY164" s="18" t="s">
        <v>140</v>
      </c>
      <c r="BE164" s="214">
        <f>IF(N164="základní",J164,0)</f>
        <v>0</v>
      </c>
      <c r="BF164" s="214">
        <f>IF(N164="snížená",J164,0)</f>
        <v>0</v>
      </c>
      <c r="BG164" s="214">
        <f>IF(N164="zákl. přenesená",J164,0)</f>
        <v>0</v>
      </c>
      <c r="BH164" s="214">
        <f>IF(N164="sníž. přenesená",J164,0)</f>
        <v>0</v>
      </c>
      <c r="BI164" s="214">
        <f>IF(N164="nulová",J164,0)</f>
        <v>0</v>
      </c>
      <c r="BJ164" s="18" t="s">
        <v>82</v>
      </c>
      <c r="BK164" s="214">
        <f>ROUND(I164*H164,2)</f>
        <v>0</v>
      </c>
      <c r="BL164" s="18" t="s">
        <v>171</v>
      </c>
      <c r="BM164" s="213" t="s">
        <v>181</v>
      </c>
    </row>
    <row r="165" spans="1:65" s="14" customFormat="1" ht="11.25">
      <c r="B165" s="226"/>
      <c r="C165" s="227"/>
      <c r="D165" s="217" t="s">
        <v>149</v>
      </c>
      <c r="E165" s="227"/>
      <c r="F165" s="229" t="s">
        <v>182</v>
      </c>
      <c r="G165" s="227"/>
      <c r="H165" s="230">
        <v>10.863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AT165" s="236" t="s">
        <v>149</v>
      </c>
      <c r="AU165" s="236" t="s">
        <v>84</v>
      </c>
      <c r="AV165" s="14" t="s">
        <v>84</v>
      </c>
      <c r="AW165" s="14" t="s">
        <v>4</v>
      </c>
      <c r="AX165" s="14" t="s">
        <v>82</v>
      </c>
      <c r="AY165" s="236" t="s">
        <v>140</v>
      </c>
    </row>
    <row r="166" spans="1:65" s="2" customFormat="1" ht="24" customHeight="1">
      <c r="A166" s="35"/>
      <c r="B166" s="36"/>
      <c r="C166" s="201" t="s">
        <v>161</v>
      </c>
      <c r="D166" s="201" t="s">
        <v>143</v>
      </c>
      <c r="E166" s="202" t="s">
        <v>183</v>
      </c>
      <c r="F166" s="203" t="s">
        <v>184</v>
      </c>
      <c r="G166" s="204" t="s">
        <v>165</v>
      </c>
      <c r="H166" s="205">
        <v>32.534999999999997</v>
      </c>
      <c r="I166" s="206"/>
      <c r="J166" s="207">
        <f>ROUND(I166*H166,2)</f>
        <v>0</v>
      </c>
      <c r="K166" s="208"/>
      <c r="L166" s="40"/>
      <c r="M166" s="209" t="s">
        <v>1</v>
      </c>
      <c r="N166" s="210" t="s">
        <v>39</v>
      </c>
      <c r="O166" s="72"/>
      <c r="P166" s="211">
        <f>O166*H166</f>
        <v>0</v>
      </c>
      <c r="Q166" s="211">
        <v>2.5999999999999998E-4</v>
      </c>
      <c r="R166" s="211">
        <f>Q166*H166</f>
        <v>8.4590999999999989E-3</v>
      </c>
      <c r="S166" s="211">
        <v>0</v>
      </c>
      <c r="T166" s="212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3" t="s">
        <v>147</v>
      </c>
      <c r="AT166" s="213" t="s">
        <v>143</v>
      </c>
      <c r="AU166" s="213" t="s">
        <v>84</v>
      </c>
      <c r="AY166" s="18" t="s">
        <v>140</v>
      </c>
      <c r="BE166" s="214">
        <f>IF(N166="základní",J166,0)</f>
        <v>0</v>
      </c>
      <c r="BF166" s="214">
        <f>IF(N166="snížená",J166,0)</f>
        <v>0</v>
      </c>
      <c r="BG166" s="214">
        <f>IF(N166="zákl. přenesená",J166,0)</f>
        <v>0</v>
      </c>
      <c r="BH166" s="214">
        <f>IF(N166="sníž. přenesená",J166,0)</f>
        <v>0</v>
      </c>
      <c r="BI166" s="214">
        <f>IF(N166="nulová",J166,0)</f>
        <v>0</v>
      </c>
      <c r="BJ166" s="18" t="s">
        <v>82</v>
      </c>
      <c r="BK166" s="214">
        <f>ROUND(I166*H166,2)</f>
        <v>0</v>
      </c>
      <c r="BL166" s="18" t="s">
        <v>147</v>
      </c>
      <c r="BM166" s="213" t="s">
        <v>185</v>
      </c>
    </row>
    <row r="167" spans="1:65" s="13" customFormat="1" ht="11.25">
      <c r="B167" s="215"/>
      <c r="C167" s="216"/>
      <c r="D167" s="217" t="s">
        <v>149</v>
      </c>
      <c r="E167" s="218" t="s">
        <v>1</v>
      </c>
      <c r="F167" s="219" t="s">
        <v>186</v>
      </c>
      <c r="G167" s="216"/>
      <c r="H167" s="218" t="s">
        <v>1</v>
      </c>
      <c r="I167" s="220"/>
      <c r="J167" s="216"/>
      <c r="K167" s="216"/>
      <c r="L167" s="221"/>
      <c r="M167" s="222"/>
      <c r="N167" s="223"/>
      <c r="O167" s="223"/>
      <c r="P167" s="223"/>
      <c r="Q167" s="223"/>
      <c r="R167" s="223"/>
      <c r="S167" s="223"/>
      <c r="T167" s="224"/>
      <c r="AT167" s="225" t="s">
        <v>149</v>
      </c>
      <c r="AU167" s="225" t="s">
        <v>84</v>
      </c>
      <c r="AV167" s="13" t="s">
        <v>82</v>
      </c>
      <c r="AW167" s="13" t="s">
        <v>31</v>
      </c>
      <c r="AX167" s="13" t="s">
        <v>74</v>
      </c>
      <c r="AY167" s="225" t="s">
        <v>140</v>
      </c>
    </row>
    <row r="168" spans="1:65" s="14" customFormat="1" ht="11.25">
      <c r="B168" s="226"/>
      <c r="C168" s="227"/>
      <c r="D168" s="217" t="s">
        <v>149</v>
      </c>
      <c r="E168" s="228" t="s">
        <v>1</v>
      </c>
      <c r="F168" s="229" t="s">
        <v>187</v>
      </c>
      <c r="G168" s="227"/>
      <c r="H168" s="230">
        <v>5.12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AT168" s="236" t="s">
        <v>149</v>
      </c>
      <c r="AU168" s="236" t="s">
        <v>84</v>
      </c>
      <c r="AV168" s="14" t="s">
        <v>84</v>
      </c>
      <c r="AW168" s="14" t="s">
        <v>31</v>
      </c>
      <c r="AX168" s="14" t="s">
        <v>74</v>
      </c>
      <c r="AY168" s="236" t="s">
        <v>140</v>
      </c>
    </row>
    <row r="169" spans="1:65" s="14" customFormat="1" ht="11.25">
      <c r="B169" s="226"/>
      <c r="C169" s="227"/>
      <c r="D169" s="217" t="s">
        <v>149</v>
      </c>
      <c r="E169" s="228" t="s">
        <v>1</v>
      </c>
      <c r="F169" s="229" t="s">
        <v>188</v>
      </c>
      <c r="G169" s="227"/>
      <c r="H169" s="230">
        <v>8.375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AT169" s="236" t="s">
        <v>149</v>
      </c>
      <c r="AU169" s="236" t="s">
        <v>84</v>
      </c>
      <c r="AV169" s="14" t="s">
        <v>84</v>
      </c>
      <c r="AW169" s="14" t="s">
        <v>31</v>
      </c>
      <c r="AX169" s="14" t="s">
        <v>74</v>
      </c>
      <c r="AY169" s="236" t="s">
        <v>140</v>
      </c>
    </row>
    <row r="170" spans="1:65" s="13" customFormat="1" ht="11.25">
      <c r="B170" s="215"/>
      <c r="C170" s="216"/>
      <c r="D170" s="217" t="s">
        <v>149</v>
      </c>
      <c r="E170" s="218" t="s">
        <v>1</v>
      </c>
      <c r="F170" s="219" t="s">
        <v>167</v>
      </c>
      <c r="G170" s="216"/>
      <c r="H170" s="218" t="s">
        <v>1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149</v>
      </c>
      <c r="AU170" s="225" t="s">
        <v>84</v>
      </c>
      <c r="AV170" s="13" t="s">
        <v>82</v>
      </c>
      <c r="AW170" s="13" t="s">
        <v>31</v>
      </c>
      <c r="AX170" s="13" t="s">
        <v>74</v>
      </c>
      <c r="AY170" s="225" t="s">
        <v>140</v>
      </c>
    </row>
    <row r="171" spans="1:65" s="14" customFormat="1" ht="11.25">
      <c r="B171" s="226"/>
      <c r="C171" s="227"/>
      <c r="D171" s="217" t="s">
        <v>149</v>
      </c>
      <c r="E171" s="228" t="s">
        <v>1</v>
      </c>
      <c r="F171" s="229" t="s">
        <v>168</v>
      </c>
      <c r="G171" s="227"/>
      <c r="H171" s="230">
        <v>19.04</v>
      </c>
      <c r="I171" s="231"/>
      <c r="J171" s="227"/>
      <c r="K171" s="227"/>
      <c r="L171" s="232"/>
      <c r="M171" s="233"/>
      <c r="N171" s="234"/>
      <c r="O171" s="234"/>
      <c r="P171" s="234"/>
      <c r="Q171" s="234"/>
      <c r="R171" s="234"/>
      <c r="S171" s="234"/>
      <c r="T171" s="235"/>
      <c r="AT171" s="236" t="s">
        <v>149</v>
      </c>
      <c r="AU171" s="236" t="s">
        <v>84</v>
      </c>
      <c r="AV171" s="14" t="s">
        <v>84</v>
      </c>
      <c r="AW171" s="14" t="s">
        <v>31</v>
      </c>
      <c r="AX171" s="14" t="s">
        <v>74</v>
      </c>
      <c r="AY171" s="236" t="s">
        <v>140</v>
      </c>
    </row>
    <row r="172" spans="1:65" s="15" customFormat="1" ht="11.25">
      <c r="B172" s="237"/>
      <c r="C172" s="238"/>
      <c r="D172" s="217" t="s">
        <v>149</v>
      </c>
      <c r="E172" s="239" t="s">
        <v>1</v>
      </c>
      <c r="F172" s="240" t="s">
        <v>155</v>
      </c>
      <c r="G172" s="238"/>
      <c r="H172" s="241">
        <v>32.534999999999997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AT172" s="247" t="s">
        <v>149</v>
      </c>
      <c r="AU172" s="247" t="s">
        <v>84</v>
      </c>
      <c r="AV172" s="15" t="s">
        <v>147</v>
      </c>
      <c r="AW172" s="15" t="s">
        <v>31</v>
      </c>
      <c r="AX172" s="15" t="s">
        <v>82</v>
      </c>
      <c r="AY172" s="247" t="s">
        <v>140</v>
      </c>
    </row>
    <row r="173" spans="1:65" s="2" customFormat="1" ht="24" customHeight="1">
      <c r="A173" s="35"/>
      <c r="B173" s="36"/>
      <c r="C173" s="201" t="s">
        <v>189</v>
      </c>
      <c r="D173" s="201" t="s">
        <v>143</v>
      </c>
      <c r="E173" s="202" t="s">
        <v>190</v>
      </c>
      <c r="F173" s="203" t="s">
        <v>191</v>
      </c>
      <c r="G173" s="204" t="s">
        <v>165</v>
      </c>
      <c r="H173" s="205">
        <v>13.494999999999999</v>
      </c>
      <c r="I173" s="206"/>
      <c r="J173" s="207">
        <f>ROUND(I173*H173,2)</f>
        <v>0</v>
      </c>
      <c r="K173" s="208"/>
      <c r="L173" s="40"/>
      <c r="M173" s="209" t="s">
        <v>1</v>
      </c>
      <c r="N173" s="210" t="s">
        <v>39</v>
      </c>
      <c r="O173" s="72"/>
      <c r="P173" s="211">
        <f>O173*H173</f>
        <v>0</v>
      </c>
      <c r="Q173" s="211">
        <v>3.5200000000000002E-2</v>
      </c>
      <c r="R173" s="211">
        <f>Q173*H173</f>
        <v>0.475024</v>
      </c>
      <c r="S173" s="211">
        <v>0</v>
      </c>
      <c r="T173" s="21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3" t="s">
        <v>147</v>
      </c>
      <c r="AT173" s="213" t="s">
        <v>143</v>
      </c>
      <c r="AU173" s="213" t="s">
        <v>84</v>
      </c>
      <c r="AY173" s="18" t="s">
        <v>140</v>
      </c>
      <c r="BE173" s="214">
        <f>IF(N173="základní",J173,0)</f>
        <v>0</v>
      </c>
      <c r="BF173" s="214">
        <f>IF(N173="snížená",J173,0)</f>
        <v>0</v>
      </c>
      <c r="BG173" s="214">
        <f>IF(N173="zákl. přenesená",J173,0)</f>
        <v>0</v>
      </c>
      <c r="BH173" s="214">
        <f>IF(N173="sníž. přenesená",J173,0)</f>
        <v>0</v>
      </c>
      <c r="BI173" s="214">
        <f>IF(N173="nulová",J173,0)</f>
        <v>0</v>
      </c>
      <c r="BJ173" s="18" t="s">
        <v>82</v>
      </c>
      <c r="BK173" s="214">
        <f>ROUND(I173*H173,2)</f>
        <v>0</v>
      </c>
      <c r="BL173" s="18" t="s">
        <v>147</v>
      </c>
      <c r="BM173" s="213" t="s">
        <v>192</v>
      </c>
    </row>
    <row r="174" spans="1:65" s="13" customFormat="1" ht="11.25">
      <c r="B174" s="215"/>
      <c r="C174" s="216"/>
      <c r="D174" s="217" t="s">
        <v>149</v>
      </c>
      <c r="E174" s="218" t="s">
        <v>1</v>
      </c>
      <c r="F174" s="219" t="s">
        <v>186</v>
      </c>
      <c r="G174" s="216"/>
      <c r="H174" s="218" t="s">
        <v>1</v>
      </c>
      <c r="I174" s="220"/>
      <c r="J174" s="216"/>
      <c r="K174" s="216"/>
      <c r="L174" s="221"/>
      <c r="M174" s="222"/>
      <c r="N174" s="223"/>
      <c r="O174" s="223"/>
      <c r="P174" s="223"/>
      <c r="Q174" s="223"/>
      <c r="R174" s="223"/>
      <c r="S174" s="223"/>
      <c r="T174" s="224"/>
      <c r="AT174" s="225" t="s">
        <v>149</v>
      </c>
      <c r="AU174" s="225" t="s">
        <v>84</v>
      </c>
      <c r="AV174" s="13" t="s">
        <v>82</v>
      </c>
      <c r="AW174" s="13" t="s">
        <v>31</v>
      </c>
      <c r="AX174" s="13" t="s">
        <v>74</v>
      </c>
      <c r="AY174" s="225" t="s">
        <v>140</v>
      </c>
    </row>
    <row r="175" spans="1:65" s="14" customFormat="1" ht="11.25">
      <c r="B175" s="226"/>
      <c r="C175" s="227"/>
      <c r="D175" s="217" t="s">
        <v>149</v>
      </c>
      <c r="E175" s="228" t="s">
        <v>1</v>
      </c>
      <c r="F175" s="229" t="s">
        <v>187</v>
      </c>
      <c r="G175" s="227"/>
      <c r="H175" s="230">
        <v>5.12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AT175" s="236" t="s">
        <v>149</v>
      </c>
      <c r="AU175" s="236" t="s">
        <v>84</v>
      </c>
      <c r="AV175" s="14" t="s">
        <v>84</v>
      </c>
      <c r="AW175" s="14" t="s">
        <v>31</v>
      </c>
      <c r="AX175" s="14" t="s">
        <v>74</v>
      </c>
      <c r="AY175" s="236" t="s">
        <v>140</v>
      </c>
    </row>
    <row r="176" spans="1:65" s="14" customFormat="1" ht="11.25">
      <c r="B176" s="226"/>
      <c r="C176" s="227"/>
      <c r="D176" s="217" t="s">
        <v>149</v>
      </c>
      <c r="E176" s="228" t="s">
        <v>1</v>
      </c>
      <c r="F176" s="229" t="s">
        <v>188</v>
      </c>
      <c r="G176" s="227"/>
      <c r="H176" s="230">
        <v>8.375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AT176" s="236" t="s">
        <v>149</v>
      </c>
      <c r="AU176" s="236" t="s">
        <v>84</v>
      </c>
      <c r="AV176" s="14" t="s">
        <v>84</v>
      </c>
      <c r="AW176" s="14" t="s">
        <v>31</v>
      </c>
      <c r="AX176" s="14" t="s">
        <v>74</v>
      </c>
      <c r="AY176" s="236" t="s">
        <v>140</v>
      </c>
    </row>
    <row r="177" spans="1:65" s="15" customFormat="1" ht="11.25">
      <c r="B177" s="237"/>
      <c r="C177" s="238"/>
      <c r="D177" s="217" t="s">
        <v>149</v>
      </c>
      <c r="E177" s="239" t="s">
        <v>1</v>
      </c>
      <c r="F177" s="240" t="s">
        <v>155</v>
      </c>
      <c r="G177" s="238"/>
      <c r="H177" s="241">
        <v>13.495000000000001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AT177" s="247" t="s">
        <v>149</v>
      </c>
      <c r="AU177" s="247" t="s">
        <v>84</v>
      </c>
      <c r="AV177" s="15" t="s">
        <v>147</v>
      </c>
      <c r="AW177" s="15" t="s">
        <v>31</v>
      </c>
      <c r="AX177" s="15" t="s">
        <v>82</v>
      </c>
      <c r="AY177" s="247" t="s">
        <v>140</v>
      </c>
    </row>
    <row r="178" spans="1:65" s="2" customFormat="1" ht="24" customHeight="1">
      <c r="A178" s="35"/>
      <c r="B178" s="36"/>
      <c r="C178" s="201" t="s">
        <v>193</v>
      </c>
      <c r="D178" s="201" t="s">
        <v>143</v>
      </c>
      <c r="E178" s="202" t="s">
        <v>194</v>
      </c>
      <c r="F178" s="203" t="s">
        <v>195</v>
      </c>
      <c r="G178" s="204" t="s">
        <v>165</v>
      </c>
      <c r="H178" s="205">
        <v>10.65</v>
      </c>
      <c r="I178" s="206"/>
      <c r="J178" s="207">
        <f>ROUND(I178*H178,2)</f>
        <v>0</v>
      </c>
      <c r="K178" s="208"/>
      <c r="L178" s="40"/>
      <c r="M178" s="209" t="s">
        <v>1</v>
      </c>
      <c r="N178" s="210" t="s">
        <v>39</v>
      </c>
      <c r="O178" s="72"/>
      <c r="P178" s="211">
        <f>O178*H178</f>
        <v>0</v>
      </c>
      <c r="Q178" s="211">
        <v>4.7800000000000004E-3</v>
      </c>
      <c r="R178" s="211">
        <f>Q178*H178</f>
        <v>5.0907000000000008E-2</v>
      </c>
      <c r="S178" s="211">
        <v>0</v>
      </c>
      <c r="T178" s="212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3" t="s">
        <v>147</v>
      </c>
      <c r="AT178" s="213" t="s">
        <v>143</v>
      </c>
      <c r="AU178" s="213" t="s">
        <v>84</v>
      </c>
      <c r="AY178" s="18" t="s">
        <v>140</v>
      </c>
      <c r="BE178" s="214">
        <f>IF(N178="základní",J178,0)</f>
        <v>0</v>
      </c>
      <c r="BF178" s="214">
        <f>IF(N178="snížená",J178,0)</f>
        <v>0</v>
      </c>
      <c r="BG178" s="214">
        <f>IF(N178="zákl. přenesená",J178,0)</f>
        <v>0</v>
      </c>
      <c r="BH178" s="214">
        <f>IF(N178="sníž. přenesená",J178,0)</f>
        <v>0</v>
      </c>
      <c r="BI178" s="214">
        <f>IF(N178="nulová",J178,0)</f>
        <v>0</v>
      </c>
      <c r="BJ178" s="18" t="s">
        <v>82</v>
      </c>
      <c r="BK178" s="214">
        <f>ROUND(I178*H178,2)</f>
        <v>0</v>
      </c>
      <c r="BL178" s="18" t="s">
        <v>147</v>
      </c>
      <c r="BM178" s="213" t="s">
        <v>196</v>
      </c>
    </row>
    <row r="179" spans="1:65" s="13" customFormat="1" ht="11.25">
      <c r="B179" s="215"/>
      <c r="C179" s="216"/>
      <c r="D179" s="217" t="s">
        <v>149</v>
      </c>
      <c r="E179" s="218" t="s">
        <v>1</v>
      </c>
      <c r="F179" s="219" t="s">
        <v>173</v>
      </c>
      <c r="G179" s="216"/>
      <c r="H179" s="218" t="s">
        <v>1</v>
      </c>
      <c r="I179" s="220"/>
      <c r="J179" s="216"/>
      <c r="K179" s="216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149</v>
      </c>
      <c r="AU179" s="225" t="s">
        <v>84</v>
      </c>
      <c r="AV179" s="13" t="s">
        <v>82</v>
      </c>
      <c r="AW179" s="13" t="s">
        <v>31</v>
      </c>
      <c r="AX179" s="13" t="s">
        <v>74</v>
      </c>
      <c r="AY179" s="225" t="s">
        <v>140</v>
      </c>
    </row>
    <row r="180" spans="1:65" s="14" customFormat="1" ht="11.25">
      <c r="B180" s="226"/>
      <c r="C180" s="227"/>
      <c r="D180" s="217" t="s">
        <v>149</v>
      </c>
      <c r="E180" s="228" t="s">
        <v>1</v>
      </c>
      <c r="F180" s="229" t="s">
        <v>174</v>
      </c>
      <c r="G180" s="227"/>
      <c r="H180" s="230">
        <v>2.25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AT180" s="236" t="s">
        <v>149</v>
      </c>
      <c r="AU180" s="236" t="s">
        <v>84</v>
      </c>
      <c r="AV180" s="14" t="s">
        <v>84</v>
      </c>
      <c r="AW180" s="14" t="s">
        <v>31</v>
      </c>
      <c r="AX180" s="14" t="s">
        <v>74</v>
      </c>
      <c r="AY180" s="236" t="s">
        <v>140</v>
      </c>
    </row>
    <row r="181" spans="1:65" s="13" customFormat="1" ht="11.25">
      <c r="B181" s="215"/>
      <c r="C181" s="216"/>
      <c r="D181" s="217" t="s">
        <v>149</v>
      </c>
      <c r="E181" s="218" t="s">
        <v>1</v>
      </c>
      <c r="F181" s="219" t="s">
        <v>175</v>
      </c>
      <c r="G181" s="216"/>
      <c r="H181" s="218" t="s">
        <v>1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149</v>
      </c>
      <c r="AU181" s="225" t="s">
        <v>84</v>
      </c>
      <c r="AV181" s="13" t="s">
        <v>82</v>
      </c>
      <c r="AW181" s="13" t="s">
        <v>31</v>
      </c>
      <c r="AX181" s="13" t="s">
        <v>74</v>
      </c>
      <c r="AY181" s="225" t="s">
        <v>140</v>
      </c>
    </row>
    <row r="182" spans="1:65" s="14" customFormat="1" ht="11.25">
      <c r="B182" s="226"/>
      <c r="C182" s="227"/>
      <c r="D182" s="217" t="s">
        <v>149</v>
      </c>
      <c r="E182" s="228" t="s">
        <v>1</v>
      </c>
      <c r="F182" s="229" t="s">
        <v>176</v>
      </c>
      <c r="G182" s="227"/>
      <c r="H182" s="230">
        <v>8.4</v>
      </c>
      <c r="I182" s="231"/>
      <c r="J182" s="227"/>
      <c r="K182" s="227"/>
      <c r="L182" s="232"/>
      <c r="M182" s="233"/>
      <c r="N182" s="234"/>
      <c r="O182" s="234"/>
      <c r="P182" s="234"/>
      <c r="Q182" s="234"/>
      <c r="R182" s="234"/>
      <c r="S182" s="234"/>
      <c r="T182" s="235"/>
      <c r="AT182" s="236" t="s">
        <v>149</v>
      </c>
      <c r="AU182" s="236" t="s">
        <v>84</v>
      </c>
      <c r="AV182" s="14" t="s">
        <v>84</v>
      </c>
      <c r="AW182" s="14" t="s">
        <v>31</v>
      </c>
      <c r="AX182" s="14" t="s">
        <v>74</v>
      </c>
      <c r="AY182" s="236" t="s">
        <v>140</v>
      </c>
    </row>
    <row r="183" spans="1:65" s="15" customFormat="1" ht="11.25">
      <c r="B183" s="237"/>
      <c r="C183" s="238"/>
      <c r="D183" s="217" t="s">
        <v>149</v>
      </c>
      <c r="E183" s="239" t="s">
        <v>1</v>
      </c>
      <c r="F183" s="240" t="s">
        <v>155</v>
      </c>
      <c r="G183" s="238"/>
      <c r="H183" s="241">
        <v>10.65</v>
      </c>
      <c r="I183" s="242"/>
      <c r="J183" s="238"/>
      <c r="K183" s="238"/>
      <c r="L183" s="243"/>
      <c r="M183" s="244"/>
      <c r="N183" s="245"/>
      <c r="O183" s="245"/>
      <c r="P183" s="245"/>
      <c r="Q183" s="245"/>
      <c r="R183" s="245"/>
      <c r="S183" s="245"/>
      <c r="T183" s="246"/>
      <c r="AT183" s="247" t="s">
        <v>149</v>
      </c>
      <c r="AU183" s="247" t="s">
        <v>84</v>
      </c>
      <c r="AV183" s="15" t="s">
        <v>147</v>
      </c>
      <c r="AW183" s="15" t="s">
        <v>31</v>
      </c>
      <c r="AX183" s="15" t="s">
        <v>82</v>
      </c>
      <c r="AY183" s="247" t="s">
        <v>140</v>
      </c>
    </row>
    <row r="184" spans="1:65" s="12" customFormat="1" ht="22.9" customHeight="1">
      <c r="B184" s="185"/>
      <c r="C184" s="186"/>
      <c r="D184" s="187" t="s">
        <v>73</v>
      </c>
      <c r="E184" s="199" t="s">
        <v>197</v>
      </c>
      <c r="F184" s="199" t="s">
        <v>198</v>
      </c>
      <c r="G184" s="186"/>
      <c r="H184" s="186"/>
      <c r="I184" s="189"/>
      <c r="J184" s="200">
        <f>BK184</f>
        <v>0</v>
      </c>
      <c r="K184" s="186"/>
      <c r="L184" s="191"/>
      <c r="M184" s="192"/>
      <c r="N184" s="193"/>
      <c r="O184" s="193"/>
      <c r="P184" s="194">
        <f>SUM(P185:P228)</f>
        <v>0</v>
      </c>
      <c r="Q184" s="193"/>
      <c r="R184" s="194">
        <f>SUM(R185:R228)</f>
        <v>2.682E-2</v>
      </c>
      <c r="S184" s="193"/>
      <c r="T184" s="195">
        <f>SUM(T185:T228)</f>
        <v>1.0249269999999999</v>
      </c>
      <c r="AR184" s="196" t="s">
        <v>82</v>
      </c>
      <c r="AT184" s="197" t="s">
        <v>73</v>
      </c>
      <c r="AU184" s="197" t="s">
        <v>82</v>
      </c>
      <c r="AY184" s="196" t="s">
        <v>140</v>
      </c>
      <c r="BK184" s="198">
        <f>SUM(BK185:BK228)</f>
        <v>0</v>
      </c>
    </row>
    <row r="185" spans="1:65" s="2" customFormat="1" ht="24" customHeight="1">
      <c r="A185" s="35"/>
      <c r="B185" s="36"/>
      <c r="C185" s="201" t="s">
        <v>197</v>
      </c>
      <c r="D185" s="201" t="s">
        <v>143</v>
      </c>
      <c r="E185" s="202" t="s">
        <v>199</v>
      </c>
      <c r="F185" s="203" t="s">
        <v>200</v>
      </c>
      <c r="G185" s="204" t="s">
        <v>165</v>
      </c>
      <c r="H185" s="205">
        <v>230.251</v>
      </c>
      <c r="I185" s="206"/>
      <c r="J185" s="207">
        <f>ROUND(I185*H185,2)</f>
        <v>0</v>
      </c>
      <c r="K185" s="208"/>
      <c r="L185" s="40"/>
      <c r="M185" s="209" t="s">
        <v>1</v>
      </c>
      <c r="N185" s="210" t="s">
        <v>39</v>
      </c>
      <c r="O185" s="72"/>
      <c r="P185" s="211">
        <f>O185*H185</f>
        <v>0</v>
      </c>
      <c r="Q185" s="211">
        <v>0</v>
      </c>
      <c r="R185" s="211">
        <f>Q185*H185</f>
        <v>0</v>
      </c>
      <c r="S185" s="211">
        <v>0</v>
      </c>
      <c r="T185" s="212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3" t="s">
        <v>147</v>
      </c>
      <c r="AT185" s="213" t="s">
        <v>143</v>
      </c>
      <c r="AU185" s="213" t="s">
        <v>84</v>
      </c>
      <c r="AY185" s="18" t="s">
        <v>140</v>
      </c>
      <c r="BE185" s="214">
        <f>IF(N185="základní",J185,0)</f>
        <v>0</v>
      </c>
      <c r="BF185" s="214">
        <f>IF(N185="snížená",J185,0)</f>
        <v>0</v>
      </c>
      <c r="BG185" s="214">
        <f>IF(N185="zákl. přenesená",J185,0)</f>
        <v>0</v>
      </c>
      <c r="BH185" s="214">
        <f>IF(N185="sníž. přenesená",J185,0)</f>
        <v>0</v>
      </c>
      <c r="BI185" s="214">
        <f>IF(N185="nulová",J185,0)</f>
        <v>0</v>
      </c>
      <c r="BJ185" s="18" t="s">
        <v>82</v>
      </c>
      <c r="BK185" s="214">
        <f>ROUND(I185*H185,2)</f>
        <v>0</v>
      </c>
      <c r="BL185" s="18" t="s">
        <v>147</v>
      </c>
      <c r="BM185" s="213" t="s">
        <v>201</v>
      </c>
    </row>
    <row r="186" spans="1:65" s="13" customFormat="1" ht="11.25">
      <c r="B186" s="215"/>
      <c r="C186" s="216"/>
      <c r="D186" s="217" t="s">
        <v>149</v>
      </c>
      <c r="E186" s="218" t="s">
        <v>1</v>
      </c>
      <c r="F186" s="219" t="s">
        <v>202</v>
      </c>
      <c r="G186" s="216"/>
      <c r="H186" s="218" t="s">
        <v>1</v>
      </c>
      <c r="I186" s="220"/>
      <c r="J186" s="216"/>
      <c r="K186" s="216"/>
      <c r="L186" s="221"/>
      <c r="M186" s="222"/>
      <c r="N186" s="223"/>
      <c r="O186" s="223"/>
      <c r="P186" s="223"/>
      <c r="Q186" s="223"/>
      <c r="R186" s="223"/>
      <c r="S186" s="223"/>
      <c r="T186" s="224"/>
      <c r="AT186" s="225" t="s">
        <v>149</v>
      </c>
      <c r="AU186" s="225" t="s">
        <v>84</v>
      </c>
      <c r="AV186" s="13" t="s">
        <v>82</v>
      </c>
      <c r="AW186" s="13" t="s">
        <v>31</v>
      </c>
      <c r="AX186" s="13" t="s">
        <v>74</v>
      </c>
      <c r="AY186" s="225" t="s">
        <v>140</v>
      </c>
    </row>
    <row r="187" spans="1:65" s="14" customFormat="1" ht="11.25">
      <c r="B187" s="226"/>
      <c r="C187" s="227"/>
      <c r="D187" s="217" t="s">
        <v>149</v>
      </c>
      <c r="E187" s="228" t="s">
        <v>1</v>
      </c>
      <c r="F187" s="229" t="s">
        <v>203</v>
      </c>
      <c r="G187" s="227"/>
      <c r="H187" s="230">
        <v>173.64500000000001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AT187" s="236" t="s">
        <v>149</v>
      </c>
      <c r="AU187" s="236" t="s">
        <v>84</v>
      </c>
      <c r="AV187" s="14" t="s">
        <v>84</v>
      </c>
      <c r="AW187" s="14" t="s">
        <v>31</v>
      </c>
      <c r="AX187" s="14" t="s">
        <v>74</v>
      </c>
      <c r="AY187" s="236" t="s">
        <v>140</v>
      </c>
    </row>
    <row r="188" spans="1:65" s="13" customFormat="1" ht="11.25">
      <c r="B188" s="215"/>
      <c r="C188" s="216"/>
      <c r="D188" s="217" t="s">
        <v>149</v>
      </c>
      <c r="E188" s="218" t="s">
        <v>1</v>
      </c>
      <c r="F188" s="219" t="s">
        <v>204</v>
      </c>
      <c r="G188" s="216"/>
      <c r="H188" s="218" t="s">
        <v>1</v>
      </c>
      <c r="I188" s="220"/>
      <c r="J188" s="216"/>
      <c r="K188" s="216"/>
      <c r="L188" s="221"/>
      <c r="M188" s="222"/>
      <c r="N188" s="223"/>
      <c r="O188" s="223"/>
      <c r="P188" s="223"/>
      <c r="Q188" s="223"/>
      <c r="R188" s="223"/>
      <c r="S188" s="223"/>
      <c r="T188" s="224"/>
      <c r="AT188" s="225" t="s">
        <v>149</v>
      </c>
      <c r="AU188" s="225" t="s">
        <v>84</v>
      </c>
      <c r="AV188" s="13" t="s">
        <v>82</v>
      </c>
      <c r="AW188" s="13" t="s">
        <v>31</v>
      </c>
      <c r="AX188" s="13" t="s">
        <v>74</v>
      </c>
      <c r="AY188" s="225" t="s">
        <v>140</v>
      </c>
    </row>
    <row r="189" spans="1:65" s="14" customFormat="1" ht="11.25">
      <c r="B189" s="226"/>
      <c r="C189" s="227"/>
      <c r="D189" s="217" t="s">
        <v>149</v>
      </c>
      <c r="E189" s="228" t="s">
        <v>1</v>
      </c>
      <c r="F189" s="229" t="s">
        <v>205</v>
      </c>
      <c r="G189" s="227"/>
      <c r="H189" s="230">
        <v>31.448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AT189" s="236" t="s">
        <v>149</v>
      </c>
      <c r="AU189" s="236" t="s">
        <v>84</v>
      </c>
      <c r="AV189" s="14" t="s">
        <v>84</v>
      </c>
      <c r="AW189" s="14" t="s">
        <v>31</v>
      </c>
      <c r="AX189" s="14" t="s">
        <v>74</v>
      </c>
      <c r="AY189" s="236" t="s">
        <v>140</v>
      </c>
    </row>
    <row r="190" spans="1:65" s="14" customFormat="1" ht="11.25">
      <c r="B190" s="226"/>
      <c r="C190" s="227"/>
      <c r="D190" s="217" t="s">
        <v>149</v>
      </c>
      <c r="E190" s="228" t="s">
        <v>1</v>
      </c>
      <c r="F190" s="229" t="s">
        <v>206</v>
      </c>
      <c r="G190" s="227"/>
      <c r="H190" s="230">
        <v>25.158000000000001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AT190" s="236" t="s">
        <v>149</v>
      </c>
      <c r="AU190" s="236" t="s">
        <v>84</v>
      </c>
      <c r="AV190" s="14" t="s">
        <v>84</v>
      </c>
      <c r="AW190" s="14" t="s">
        <v>31</v>
      </c>
      <c r="AX190" s="14" t="s">
        <v>74</v>
      </c>
      <c r="AY190" s="236" t="s">
        <v>140</v>
      </c>
    </row>
    <row r="191" spans="1:65" s="15" customFormat="1" ht="11.25">
      <c r="B191" s="237"/>
      <c r="C191" s="238"/>
      <c r="D191" s="217" t="s">
        <v>149</v>
      </c>
      <c r="E191" s="239" t="s">
        <v>1</v>
      </c>
      <c r="F191" s="240" t="s">
        <v>155</v>
      </c>
      <c r="G191" s="238"/>
      <c r="H191" s="241">
        <v>230.25100000000003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AT191" s="247" t="s">
        <v>149</v>
      </c>
      <c r="AU191" s="247" t="s">
        <v>84</v>
      </c>
      <c r="AV191" s="15" t="s">
        <v>147</v>
      </c>
      <c r="AW191" s="15" t="s">
        <v>31</v>
      </c>
      <c r="AX191" s="15" t="s">
        <v>82</v>
      </c>
      <c r="AY191" s="247" t="s">
        <v>140</v>
      </c>
    </row>
    <row r="192" spans="1:65" s="2" customFormat="1" ht="24" customHeight="1">
      <c r="A192" s="35"/>
      <c r="B192" s="36"/>
      <c r="C192" s="201" t="s">
        <v>207</v>
      </c>
      <c r="D192" s="201" t="s">
        <v>143</v>
      </c>
      <c r="E192" s="202" t="s">
        <v>208</v>
      </c>
      <c r="F192" s="203" t="s">
        <v>209</v>
      </c>
      <c r="G192" s="204" t="s">
        <v>165</v>
      </c>
      <c r="H192" s="205">
        <v>13815.06</v>
      </c>
      <c r="I192" s="206"/>
      <c r="J192" s="207">
        <f>ROUND(I192*H192,2)</f>
        <v>0</v>
      </c>
      <c r="K192" s="208"/>
      <c r="L192" s="40"/>
      <c r="M192" s="209" t="s">
        <v>1</v>
      </c>
      <c r="N192" s="210" t="s">
        <v>39</v>
      </c>
      <c r="O192" s="72"/>
      <c r="P192" s="211">
        <f>O192*H192</f>
        <v>0</v>
      </c>
      <c r="Q192" s="211">
        <v>0</v>
      </c>
      <c r="R192" s="211">
        <f>Q192*H192</f>
        <v>0</v>
      </c>
      <c r="S192" s="211">
        <v>0</v>
      </c>
      <c r="T192" s="212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3" t="s">
        <v>147</v>
      </c>
      <c r="AT192" s="213" t="s">
        <v>143</v>
      </c>
      <c r="AU192" s="213" t="s">
        <v>84</v>
      </c>
      <c r="AY192" s="18" t="s">
        <v>140</v>
      </c>
      <c r="BE192" s="214">
        <f>IF(N192="základní",J192,0)</f>
        <v>0</v>
      </c>
      <c r="BF192" s="214">
        <f>IF(N192="snížená",J192,0)</f>
        <v>0</v>
      </c>
      <c r="BG192" s="214">
        <f>IF(N192="zákl. přenesená",J192,0)</f>
        <v>0</v>
      </c>
      <c r="BH192" s="214">
        <f>IF(N192="sníž. přenesená",J192,0)</f>
        <v>0</v>
      </c>
      <c r="BI192" s="214">
        <f>IF(N192="nulová",J192,0)</f>
        <v>0</v>
      </c>
      <c r="BJ192" s="18" t="s">
        <v>82</v>
      </c>
      <c r="BK192" s="214">
        <f>ROUND(I192*H192,2)</f>
        <v>0</v>
      </c>
      <c r="BL192" s="18" t="s">
        <v>147</v>
      </c>
      <c r="BM192" s="213" t="s">
        <v>210</v>
      </c>
    </row>
    <row r="193" spans="1:65" s="13" customFormat="1" ht="11.25">
      <c r="B193" s="215"/>
      <c r="C193" s="216"/>
      <c r="D193" s="217" t="s">
        <v>149</v>
      </c>
      <c r="E193" s="218" t="s">
        <v>1</v>
      </c>
      <c r="F193" s="219" t="s">
        <v>211</v>
      </c>
      <c r="G193" s="216"/>
      <c r="H193" s="218" t="s">
        <v>1</v>
      </c>
      <c r="I193" s="220"/>
      <c r="J193" s="216"/>
      <c r="K193" s="216"/>
      <c r="L193" s="221"/>
      <c r="M193" s="222"/>
      <c r="N193" s="223"/>
      <c r="O193" s="223"/>
      <c r="P193" s="223"/>
      <c r="Q193" s="223"/>
      <c r="R193" s="223"/>
      <c r="S193" s="223"/>
      <c r="T193" s="224"/>
      <c r="AT193" s="225" t="s">
        <v>149</v>
      </c>
      <c r="AU193" s="225" t="s">
        <v>84</v>
      </c>
      <c r="AV193" s="13" t="s">
        <v>82</v>
      </c>
      <c r="AW193" s="13" t="s">
        <v>31</v>
      </c>
      <c r="AX193" s="13" t="s">
        <v>74</v>
      </c>
      <c r="AY193" s="225" t="s">
        <v>140</v>
      </c>
    </row>
    <row r="194" spans="1:65" s="14" customFormat="1" ht="11.25">
      <c r="B194" s="226"/>
      <c r="C194" s="227"/>
      <c r="D194" s="217" t="s">
        <v>149</v>
      </c>
      <c r="E194" s="228" t="s">
        <v>1</v>
      </c>
      <c r="F194" s="229" t="s">
        <v>212</v>
      </c>
      <c r="G194" s="227"/>
      <c r="H194" s="230">
        <v>13815.06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AT194" s="236" t="s">
        <v>149</v>
      </c>
      <c r="AU194" s="236" t="s">
        <v>84</v>
      </c>
      <c r="AV194" s="14" t="s">
        <v>84</v>
      </c>
      <c r="AW194" s="14" t="s">
        <v>31</v>
      </c>
      <c r="AX194" s="14" t="s">
        <v>82</v>
      </c>
      <c r="AY194" s="236" t="s">
        <v>140</v>
      </c>
    </row>
    <row r="195" spans="1:65" s="2" customFormat="1" ht="24" customHeight="1">
      <c r="A195" s="35"/>
      <c r="B195" s="36"/>
      <c r="C195" s="201" t="s">
        <v>213</v>
      </c>
      <c r="D195" s="201" t="s">
        <v>143</v>
      </c>
      <c r="E195" s="202" t="s">
        <v>214</v>
      </c>
      <c r="F195" s="203" t="s">
        <v>215</v>
      </c>
      <c r="G195" s="204" t="s">
        <v>165</v>
      </c>
      <c r="H195" s="205">
        <v>230.251</v>
      </c>
      <c r="I195" s="206"/>
      <c r="J195" s="207">
        <f>ROUND(I195*H195,2)</f>
        <v>0</v>
      </c>
      <c r="K195" s="208"/>
      <c r="L195" s="40"/>
      <c r="M195" s="209" t="s">
        <v>1</v>
      </c>
      <c r="N195" s="210" t="s">
        <v>39</v>
      </c>
      <c r="O195" s="72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13" t="s">
        <v>147</v>
      </c>
      <c r="AT195" s="213" t="s">
        <v>143</v>
      </c>
      <c r="AU195" s="213" t="s">
        <v>84</v>
      </c>
      <c r="AY195" s="18" t="s">
        <v>140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8" t="s">
        <v>82</v>
      </c>
      <c r="BK195" s="214">
        <f>ROUND(I195*H195,2)</f>
        <v>0</v>
      </c>
      <c r="BL195" s="18" t="s">
        <v>147</v>
      </c>
      <c r="BM195" s="213" t="s">
        <v>216</v>
      </c>
    </row>
    <row r="196" spans="1:65" s="13" customFormat="1" ht="11.25">
      <c r="B196" s="215"/>
      <c r="C196" s="216"/>
      <c r="D196" s="217" t="s">
        <v>149</v>
      </c>
      <c r="E196" s="218" t="s">
        <v>1</v>
      </c>
      <c r="F196" s="219" t="s">
        <v>202</v>
      </c>
      <c r="G196" s="216"/>
      <c r="H196" s="218" t="s">
        <v>1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149</v>
      </c>
      <c r="AU196" s="225" t="s">
        <v>84</v>
      </c>
      <c r="AV196" s="13" t="s">
        <v>82</v>
      </c>
      <c r="AW196" s="13" t="s">
        <v>31</v>
      </c>
      <c r="AX196" s="13" t="s">
        <v>74</v>
      </c>
      <c r="AY196" s="225" t="s">
        <v>140</v>
      </c>
    </row>
    <row r="197" spans="1:65" s="14" customFormat="1" ht="11.25">
      <c r="B197" s="226"/>
      <c r="C197" s="227"/>
      <c r="D197" s="217" t="s">
        <v>149</v>
      </c>
      <c r="E197" s="228" t="s">
        <v>1</v>
      </c>
      <c r="F197" s="229" t="s">
        <v>203</v>
      </c>
      <c r="G197" s="227"/>
      <c r="H197" s="230">
        <v>173.64500000000001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AT197" s="236" t="s">
        <v>149</v>
      </c>
      <c r="AU197" s="236" t="s">
        <v>84</v>
      </c>
      <c r="AV197" s="14" t="s">
        <v>84</v>
      </c>
      <c r="AW197" s="14" t="s">
        <v>31</v>
      </c>
      <c r="AX197" s="14" t="s">
        <v>74</v>
      </c>
      <c r="AY197" s="236" t="s">
        <v>140</v>
      </c>
    </row>
    <row r="198" spans="1:65" s="13" customFormat="1" ht="11.25">
      <c r="B198" s="215"/>
      <c r="C198" s="216"/>
      <c r="D198" s="217" t="s">
        <v>149</v>
      </c>
      <c r="E198" s="218" t="s">
        <v>1</v>
      </c>
      <c r="F198" s="219" t="s">
        <v>204</v>
      </c>
      <c r="G198" s="216"/>
      <c r="H198" s="218" t="s">
        <v>1</v>
      </c>
      <c r="I198" s="220"/>
      <c r="J198" s="216"/>
      <c r="K198" s="216"/>
      <c r="L198" s="221"/>
      <c r="M198" s="222"/>
      <c r="N198" s="223"/>
      <c r="O198" s="223"/>
      <c r="P198" s="223"/>
      <c r="Q198" s="223"/>
      <c r="R198" s="223"/>
      <c r="S198" s="223"/>
      <c r="T198" s="224"/>
      <c r="AT198" s="225" t="s">
        <v>149</v>
      </c>
      <c r="AU198" s="225" t="s">
        <v>84</v>
      </c>
      <c r="AV198" s="13" t="s">
        <v>82</v>
      </c>
      <c r="AW198" s="13" t="s">
        <v>31</v>
      </c>
      <c r="AX198" s="13" t="s">
        <v>74</v>
      </c>
      <c r="AY198" s="225" t="s">
        <v>140</v>
      </c>
    </row>
    <row r="199" spans="1:65" s="14" customFormat="1" ht="11.25">
      <c r="B199" s="226"/>
      <c r="C199" s="227"/>
      <c r="D199" s="217" t="s">
        <v>149</v>
      </c>
      <c r="E199" s="228" t="s">
        <v>1</v>
      </c>
      <c r="F199" s="229" t="s">
        <v>205</v>
      </c>
      <c r="G199" s="227"/>
      <c r="H199" s="230">
        <v>31.448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AT199" s="236" t="s">
        <v>149</v>
      </c>
      <c r="AU199" s="236" t="s">
        <v>84</v>
      </c>
      <c r="AV199" s="14" t="s">
        <v>84</v>
      </c>
      <c r="AW199" s="14" t="s">
        <v>31</v>
      </c>
      <c r="AX199" s="14" t="s">
        <v>74</v>
      </c>
      <c r="AY199" s="236" t="s">
        <v>140</v>
      </c>
    </row>
    <row r="200" spans="1:65" s="14" customFormat="1" ht="11.25">
      <c r="B200" s="226"/>
      <c r="C200" s="227"/>
      <c r="D200" s="217" t="s">
        <v>149</v>
      </c>
      <c r="E200" s="228" t="s">
        <v>1</v>
      </c>
      <c r="F200" s="229" t="s">
        <v>206</v>
      </c>
      <c r="G200" s="227"/>
      <c r="H200" s="230">
        <v>25.158000000000001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AT200" s="236" t="s">
        <v>149</v>
      </c>
      <c r="AU200" s="236" t="s">
        <v>84</v>
      </c>
      <c r="AV200" s="14" t="s">
        <v>84</v>
      </c>
      <c r="AW200" s="14" t="s">
        <v>31</v>
      </c>
      <c r="AX200" s="14" t="s">
        <v>74</v>
      </c>
      <c r="AY200" s="236" t="s">
        <v>140</v>
      </c>
    </row>
    <row r="201" spans="1:65" s="15" customFormat="1" ht="11.25">
      <c r="B201" s="237"/>
      <c r="C201" s="238"/>
      <c r="D201" s="217" t="s">
        <v>149</v>
      </c>
      <c r="E201" s="239" t="s">
        <v>1</v>
      </c>
      <c r="F201" s="240" t="s">
        <v>155</v>
      </c>
      <c r="G201" s="238"/>
      <c r="H201" s="241">
        <v>230.25100000000003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AT201" s="247" t="s">
        <v>149</v>
      </c>
      <c r="AU201" s="247" t="s">
        <v>84</v>
      </c>
      <c r="AV201" s="15" t="s">
        <v>147</v>
      </c>
      <c r="AW201" s="15" t="s">
        <v>31</v>
      </c>
      <c r="AX201" s="15" t="s">
        <v>82</v>
      </c>
      <c r="AY201" s="247" t="s">
        <v>140</v>
      </c>
    </row>
    <row r="202" spans="1:65" s="2" customFormat="1" ht="16.5" customHeight="1">
      <c r="A202" s="35"/>
      <c r="B202" s="36"/>
      <c r="C202" s="201" t="s">
        <v>217</v>
      </c>
      <c r="D202" s="201" t="s">
        <v>143</v>
      </c>
      <c r="E202" s="202" t="s">
        <v>218</v>
      </c>
      <c r="F202" s="203" t="s">
        <v>219</v>
      </c>
      <c r="G202" s="204" t="s">
        <v>165</v>
      </c>
      <c r="H202" s="205">
        <v>230.251</v>
      </c>
      <c r="I202" s="206"/>
      <c r="J202" s="207">
        <f>ROUND(I202*H202,2)</f>
        <v>0</v>
      </c>
      <c r="K202" s="208"/>
      <c r="L202" s="40"/>
      <c r="M202" s="209" t="s">
        <v>1</v>
      </c>
      <c r="N202" s="210" t="s">
        <v>39</v>
      </c>
      <c r="O202" s="72"/>
      <c r="P202" s="211">
        <f>O202*H202</f>
        <v>0</v>
      </c>
      <c r="Q202" s="211">
        <v>0</v>
      </c>
      <c r="R202" s="211">
        <f>Q202*H202</f>
        <v>0</v>
      </c>
      <c r="S202" s="211">
        <v>0</v>
      </c>
      <c r="T202" s="212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13" t="s">
        <v>147</v>
      </c>
      <c r="AT202" s="213" t="s">
        <v>143</v>
      </c>
      <c r="AU202" s="213" t="s">
        <v>84</v>
      </c>
      <c r="AY202" s="18" t="s">
        <v>140</v>
      </c>
      <c r="BE202" s="214">
        <f>IF(N202="základní",J202,0)</f>
        <v>0</v>
      </c>
      <c r="BF202" s="214">
        <f>IF(N202="snížená",J202,0)</f>
        <v>0</v>
      </c>
      <c r="BG202" s="214">
        <f>IF(N202="zákl. přenesená",J202,0)</f>
        <v>0</v>
      </c>
      <c r="BH202" s="214">
        <f>IF(N202="sníž. přenesená",J202,0)</f>
        <v>0</v>
      </c>
      <c r="BI202" s="214">
        <f>IF(N202="nulová",J202,0)</f>
        <v>0</v>
      </c>
      <c r="BJ202" s="18" t="s">
        <v>82</v>
      </c>
      <c r="BK202" s="214">
        <f>ROUND(I202*H202,2)</f>
        <v>0</v>
      </c>
      <c r="BL202" s="18" t="s">
        <v>147</v>
      </c>
      <c r="BM202" s="213" t="s">
        <v>220</v>
      </c>
    </row>
    <row r="203" spans="1:65" s="13" customFormat="1" ht="11.25">
      <c r="B203" s="215"/>
      <c r="C203" s="216"/>
      <c r="D203" s="217" t="s">
        <v>149</v>
      </c>
      <c r="E203" s="218" t="s">
        <v>1</v>
      </c>
      <c r="F203" s="219" t="s">
        <v>202</v>
      </c>
      <c r="G203" s="216"/>
      <c r="H203" s="218" t="s">
        <v>1</v>
      </c>
      <c r="I203" s="220"/>
      <c r="J203" s="216"/>
      <c r="K203" s="216"/>
      <c r="L203" s="221"/>
      <c r="M203" s="222"/>
      <c r="N203" s="223"/>
      <c r="O203" s="223"/>
      <c r="P203" s="223"/>
      <c r="Q203" s="223"/>
      <c r="R203" s="223"/>
      <c r="S203" s="223"/>
      <c r="T203" s="224"/>
      <c r="AT203" s="225" t="s">
        <v>149</v>
      </c>
      <c r="AU203" s="225" t="s">
        <v>84</v>
      </c>
      <c r="AV203" s="13" t="s">
        <v>82</v>
      </c>
      <c r="AW203" s="13" t="s">
        <v>31</v>
      </c>
      <c r="AX203" s="13" t="s">
        <v>74</v>
      </c>
      <c r="AY203" s="225" t="s">
        <v>140</v>
      </c>
    </row>
    <row r="204" spans="1:65" s="14" customFormat="1" ht="11.25">
      <c r="B204" s="226"/>
      <c r="C204" s="227"/>
      <c r="D204" s="217" t="s">
        <v>149</v>
      </c>
      <c r="E204" s="228" t="s">
        <v>1</v>
      </c>
      <c r="F204" s="229" t="s">
        <v>203</v>
      </c>
      <c r="G204" s="227"/>
      <c r="H204" s="230">
        <v>173.64500000000001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AT204" s="236" t="s">
        <v>149</v>
      </c>
      <c r="AU204" s="236" t="s">
        <v>84</v>
      </c>
      <c r="AV204" s="14" t="s">
        <v>84</v>
      </c>
      <c r="AW204" s="14" t="s">
        <v>31</v>
      </c>
      <c r="AX204" s="14" t="s">
        <v>74</v>
      </c>
      <c r="AY204" s="236" t="s">
        <v>140</v>
      </c>
    </row>
    <row r="205" spans="1:65" s="13" customFormat="1" ht="11.25">
      <c r="B205" s="215"/>
      <c r="C205" s="216"/>
      <c r="D205" s="217" t="s">
        <v>149</v>
      </c>
      <c r="E205" s="218" t="s">
        <v>1</v>
      </c>
      <c r="F205" s="219" t="s">
        <v>204</v>
      </c>
      <c r="G205" s="216"/>
      <c r="H205" s="218" t="s">
        <v>1</v>
      </c>
      <c r="I205" s="220"/>
      <c r="J205" s="216"/>
      <c r="K205" s="216"/>
      <c r="L205" s="221"/>
      <c r="M205" s="222"/>
      <c r="N205" s="223"/>
      <c r="O205" s="223"/>
      <c r="P205" s="223"/>
      <c r="Q205" s="223"/>
      <c r="R205" s="223"/>
      <c r="S205" s="223"/>
      <c r="T205" s="224"/>
      <c r="AT205" s="225" t="s">
        <v>149</v>
      </c>
      <c r="AU205" s="225" t="s">
        <v>84</v>
      </c>
      <c r="AV205" s="13" t="s">
        <v>82</v>
      </c>
      <c r="AW205" s="13" t="s">
        <v>31</v>
      </c>
      <c r="AX205" s="13" t="s">
        <v>74</v>
      </c>
      <c r="AY205" s="225" t="s">
        <v>140</v>
      </c>
    </row>
    <row r="206" spans="1:65" s="14" customFormat="1" ht="11.25">
      <c r="B206" s="226"/>
      <c r="C206" s="227"/>
      <c r="D206" s="217" t="s">
        <v>149</v>
      </c>
      <c r="E206" s="228" t="s">
        <v>1</v>
      </c>
      <c r="F206" s="229" t="s">
        <v>205</v>
      </c>
      <c r="G206" s="227"/>
      <c r="H206" s="230">
        <v>31.448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AT206" s="236" t="s">
        <v>149</v>
      </c>
      <c r="AU206" s="236" t="s">
        <v>84</v>
      </c>
      <c r="AV206" s="14" t="s">
        <v>84</v>
      </c>
      <c r="AW206" s="14" t="s">
        <v>31</v>
      </c>
      <c r="AX206" s="14" t="s">
        <v>74</v>
      </c>
      <c r="AY206" s="236" t="s">
        <v>140</v>
      </c>
    </row>
    <row r="207" spans="1:65" s="14" customFormat="1" ht="11.25">
      <c r="B207" s="226"/>
      <c r="C207" s="227"/>
      <c r="D207" s="217" t="s">
        <v>149</v>
      </c>
      <c r="E207" s="228" t="s">
        <v>1</v>
      </c>
      <c r="F207" s="229" t="s">
        <v>206</v>
      </c>
      <c r="G207" s="227"/>
      <c r="H207" s="230">
        <v>25.158000000000001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AT207" s="236" t="s">
        <v>149</v>
      </c>
      <c r="AU207" s="236" t="s">
        <v>84</v>
      </c>
      <c r="AV207" s="14" t="s">
        <v>84</v>
      </c>
      <c r="AW207" s="14" t="s">
        <v>31</v>
      </c>
      <c r="AX207" s="14" t="s">
        <v>74</v>
      </c>
      <c r="AY207" s="236" t="s">
        <v>140</v>
      </c>
    </row>
    <row r="208" spans="1:65" s="15" customFormat="1" ht="11.25">
      <c r="B208" s="237"/>
      <c r="C208" s="238"/>
      <c r="D208" s="217" t="s">
        <v>149</v>
      </c>
      <c r="E208" s="239" t="s">
        <v>1</v>
      </c>
      <c r="F208" s="240" t="s">
        <v>155</v>
      </c>
      <c r="G208" s="238"/>
      <c r="H208" s="241">
        <v>230.25100000000003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AT208" s="247" t="s">
        <v>149</v>
      </c>
      <c r="AU208" s="247" t="s">
        <v>84</v>
      </c>
      <c r="AV208" s="15" t="s">
        <v>147</v>
      </c>
      <c r="AW208" s="15" t="s">
        <v>31</v>
      </c>
      <c r="AX208" s="15" t="s">
        <v>82</v>
      </c>
      <c r="AY208" s="247" t="s">
        <v>140</v>
      </c>
    </row>
    <row r="209" spans="1:65" s="2" customFormat="1" ht="16.5" customHeight="1">
      <c r="A209" s="35"/>
      <c r="B209" s="36"/>
      <c r="C209" s="201" t="s">
        <v>221</v>
      </c>
      <c r="D209" s="201" t="s">
        <v>143</v>
      </c>
      <c r="E209" s="202" t="s">
        <v>222</v>
      </c>
      <c r="F209" s="203" t="s">
        <v>223</v>
      </c>
      <c r="G209" s="204" t="s">
        <v>165</v>
      </c>
      <c r="H209" s="205">
        <v>13815.06</v>
      </c>
      <c r="I209" s="206"/>
      <c r="J209" s="207">
        <f>ROUND(I209*H209,2)</f>
        <v>0</v>
      </c>
      <c r="K209" s="208"/>
      <c r="L209" s="40"/>
      <c r="M209" s="209" t="s">
        <v>1</v>
      </c>
      <c r="N209" s="210" t="s">
        <v>39</v>
      </c>
      <c r="O209" s="72"/>
      <c r="P209" s="211">
        <f>O209*H209</f>
        <v>0</v>
      </c>
      <c r="Q209" s="211">
        <v>0</v>
      </c>
      <c r="R209" s="211">
        <f>Q209*H209</f>
        <v>0</v>
      </c>
      <c r="S209" s="211">
        <v>0</v>
      </c>
      <c r="T209" s="212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13" t="s">
        <v>147</v>
      </c>
      <c r="AT209" s="213" t="s">
        <v>143</v>
      </c>
      <c r="AU209" s="213" t="s">
        <v>84</v>
      </c>
      <c r="AY209" s="18" t="s">
        <v>140</v>
      </c>
      <c r="BE209" s="214">
        <f>IF(N209="základní",J209,0)</f>
        <v>0</v>
      </c>
      <c r="BF209" s="214">
        <f>IF(N209="snížená",J209,0)</f>
        <v>0</v>
      </c>
      <c r="BG209" s="214">
        <f>IF(N209="zákl. přenesená",J209,0)</f>
        <v>0</v>
      </c>
      <c r="BH209" s="214">
        <f>IF(N209="sníž. přenesená",J209,0)</f>
        <v>0</v>
      </c>
      <c r="BI209" s="214">
        <f>IF(N209="nulová",J209,0)</f>
        <v>0</v>
      </c>
      <c r="BJ209" s="18" t="s">
        <v>82</v>
      </c>
      <c r="BK209" s="214">
        <f>ROUND(I209*H209,2)</f>
        <v>0</v>
      </c>
      <c r="BL209" s="18" t="s">
        <v>147</v>
      </c>
      <c r="BM209" s="213" t="s">
        <v>224</v>
      </c>
    </row>
    <row r="210" spans="1:65" s="13" customFormat="1" ht="11.25">
      <c r="B210" s="215"/>
      <c r="C210" s="216"/>
      <c r="D210" s="217" t="s">
        <v>149</v>
      </c>
      <c r="E210" s="218" t="s">
        <v>1</v>
      </c>
      <c r="F210" s="219" t="s">
        <v>211</v>
      </c>
      <c r="G210" s="216"/>
      <c r="H210" s="218" t="s">
        <v>1</v>
      </c>
      <c r="I210" s="220"/>
      <c r="J210" s="216"/>
      <c r="K210" s="216"/>
      <c r="L210" s="221"/>
      <c r="M210" s="222"/>
      <c r="N210" s="223"/>
      <c r="O210" s="223"/>
      <c r="P210" s="223"/>
      <c r="Q210" s="223"/>
      <c r="R210" s="223"/>
      <c r="S210" s="223"/>
      <c r="T210" s="224"/>
      <c r="AT210" s="225" t="s">
        <v>149</v>
      </c>
      <c r="AU210" s="225" t="s">
        <v>84</v>
      </c>
      <c r="AV210" s="13" t="s">
        <v>82</v>
      </c>
      <c r="AW210" s="13" t="s">
        <v>31</v>
      </c>
      <c r="AX210" s="13" t="s">
        <v>74</v>
      </c>
      <c r="AY210" s="225" t="s">
        <v>140</v>
      </c>
    </row>
    <row r="211" spans="1:65" s="14" customFormat="1" ht="11.25">
      <c r="B211" s="226"/>
      <c r="C211" s="227"/>
      <c r="D211" s="217" t="s">
        <v>149</v>
      </c>
      <c r="E211" s="228" t="s">
        <v>1</v>
      </c>
      <c r="F211" s="229" t="s">
        <v>212</v>
      </c>
      <c r="G211" s="227"/>
      <c r="H211" s="230">
        <v>13815.06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AT211" s="236" t="s">
        <v>149</v>
      </c>
      <c r="AU211" s="236" t="s">
        <v>84</v>
      </c>
      <c r="AV211" s="14" t="s">
        <v>84</v>
      </c>
      <c r="AW211" s="14" t="s">
        <v>31</v>
      </c>
      <c r="AX211" s="14" t="s">
        <v>82</v>
      </c>
      <c r="AY211" s="236" t="s">
        <v>140</v>
      </c>
    </row>
    <row r="212" spans="1:65" s="2" customFormat="1" ht="16.5" customHeight="1">
      <c r="A212" s="35"/>
      <c r="B212" s="36"/>
      <c r="C212" s="201" t="s">
        <v>225</v>
      </c>
      <c r="D212" s="201" t="s">
        <v>143</v>
      </c>
      <c r="E212" s="202" t="s">
        <v>226</v>
      </c>
      <c r="F212" s="203" t="s">
        <v>227</v>
      </c>
      <c r="G212" s="204" t="s">
        <v>165</v>
      </c>
      <c r="H212" s="205">
        <v>230.251</v>
      </c>
      <c r="I212" s="206"/>
      <c r="J212" s="207">
        <f>ROUND(I212*H212,2)</f>
        <v>0</v>
      </c>
      <c r="K212" s="208"/>
      <c r="L212" s="40"/>
      <c r="M212" s="209" t="s">
        <v>1</v>
      </c>
      <c r="N212" s="210" t="s">
        <v>39</v>
      </c>
      <c r="O212" s="72"/>
      <c r="P212" s="211">
        <f>O212*H212</f>
        <v>0</v>
      </c>
      <c r="Q212" s="211">
        <v>0</v>
      </c>
      <c r="R212" s="211">
        <f>Q212*H212</f>
        <v>0</v>
      </c>
      <c r="S212" s="211">
        <v>0</v>
      </c>
      <c r="T212" s="212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13" t="s">
        <v>147</v>
      </c>
      <c r="AT212" s="213" t="s">
        <v>143</v>
      </c>
      <c r="AU212" s="213" t="s">
        <v>84</v>
      </c>
      <c r="AY212" s="18" t="s">
        <v>140</v>
      </c>
      <c r="BE212" s="214">
        <f>IF(N212="základní",J212,0)</f>
        <v>0</v>
      </c>
      <c r="BF212" s="214">
        <f>IF(N212="snížená",J212,0)</f>
        <v>0</v>
      </c>
      <c r="BG212" s="214">
        <f>IF(N212="zákl. přenesená",J212,0)</f>
        <v>0</v>
      </c>
      <c r="BH212" s="214">
        <f>IF(N212="sníž. přenesená",J212,0)</f>
        <v>0</v>
      </c>
      <c r="BI212" s="214">
        <f>IF(N212="nulová",J212,0)</f>
        <v>0</v>
      </c>
      <c r="BJ212" s="18" t="s">
        <v>82</v>
      </c>
      <c r="BK212" s="214">
        <f>ROUND(I212*H212,2)</f>
        <v>0</v>
      </c>
      <c r="BL212" s="18" t="s">
        <v>147</v>
      </c>
      <c r="BM212" s="213" t="s">
        <v>228</v>
      </c>
    </row>
    <row r="213" spans="1:65" s="13" customFormat="1" ht="11.25">
      <c r="B213" s="215"/>
      <c r="C213" s="216"/>
      <c r="D213" s="217" t="s">
        <v>149</v>
      </c>
      <c r="E213" s="218" t="s">
        <v>1</v>
      </c>
      <c r="F213" s="219" t="s">
        <v>202</v>
      </c>
      <c r="G213" s="216"/>
      <c r="H213" s="218" t="s">
        <v>1</v>
      </c>
      <c r="I213" s="220"/>
      <c r="J213" s="216"/>
      <c r="K213" s="216"/>
      <c r="L213" s="221"/>
      <c r="M213" s="222"/>
      <c r="N213" s="223"/>
      <c r="O213" s="223"/>
      <c r="P213" s="223"/>
      <c r="Q213" s="223"/>
      <c r="R213" s="223"/>
      <c r="S213" s="223"/>
      <c r="T213" s="224"/>
      <c r="AT213" s="225" t="s">
        <v>149</v>
      </c>
      <c r="AU213" s="225" t="s">
        <v>84</v>
      </c>
      <c r="AV213" s="13" t="s">
        <v>82</v>
      </c>
      <c r="AW213" s="13" t="s">
        <v>31</v>
      </c>
      <c r="AX213" s="13" t="s">
        <v>74</v>
      </c>
      <c r="AY213" s="225" t="s">
        <v>140</v>
      </c>
    </row>
    <row r="214" spans="1:65" s="14" customFormat="1" ht="11.25">
      <c r="B214" s="226"/>
      <c r="C214" s="227"/>
      <c r="D214" s="217" t="s">
        <v>149</v>
      </c>
      <c r="E214" s="228" t="s">
        <v>1</v>
      </c>
      <c r="F214" s="229" t="s">
        <v>203</v>
      </c>
      <c r="G214" s="227"/>
      <c r="H214" s="230">
        <v>173.64500000000001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AT214" s="236" t="s">
        <v>149</v>
      </c>
      <c r="AU214" s="236" t="s">
        <v>84</v>
      </c>
      <c r="AV214" s="14" t="s">
        <v>84</v>
      </c>
      <c r="AW214" s="14" t="s">
        <v>31</v>
      </c>
      <c r="AX214" s="14" t="s">
        <v>74</v>
      </c>
      <c r="AY214" s="236" t="s">
        <v>140</v>
      </c>
    </row>
    <row r="215" spans="1:65" s="13" customFormat="1" ht="11.25">
      <c r="B215" s="215"/>
      <c r="C215" s="216"/>
      <c r="D215" s="217" t="s">
        <v>149</v>
      </c>
      <c r="E215" s="218" t="s">
        <v>1</v>
      </c>
      <c r="F215" s="219" t="s">
        <v>204</v>
      </c>
      <c r="G215" s="216"/>
      <c r="H215" s="218" t="s">
        <v>1</v>
      </c>
      <c r="I215" s="220"/>
      <c r="J215" s="216"/>
      <c r="K215" s="216"/>
      <c r="L215" s="221"/>
      <c r="M215" s="222"/>
      <c r="N215" s="223"/>
      <c r="O215" s="223"/>
      <c r="P215" s="223"/>
      <c r="Q215" s="223"/>
      <c r="R215" s="223"/>
      <c r="S215" s="223"/>
      <c r="T215" s="224"/>
      <c r="AT215" s="225" t="s">
        <v>149</v>
      </c>
      <c r="AU215" s="225" t="s">
        <v>84</v>
      </c>
      <c r="AV215" s="13" t="s">
        <v>82</v>
      </c>
      <c r="AW215" s="13" t="s">
        <v>31</v>
      </c>
      <c r="AX215" s="13" t="s">
        <v>74</v>
      </c>
      <c r="AY215" s="225" t="s">
        <v>140</v>
      </c>
    </row>
    <row r="216" spans="1:65" s="14" customFormat="1" ht="11.25">
      <c r="B216" s="226"/>
      <c r="C216" s="227"/>
      <c r="D216" s="217" t="s">
        <v>149</v>
      </c>
      <c r="E216" s="228" t="s">
        <v>1</v>
      </c>
      <c r="F216" s="229" t="s">
        <v>205</v>
      </c>
      <c r="G216" s="227"/>
      <c r="H216" s="230">
        <v>31.448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AT216" s="236" t="s">
        <v>149</v>
      </c>
      <c r="AU216" s="236" t="s">
        <v>84</v>
      </c>
      <c r="AV216" s="14" t="s">
        <v>84</v>
      </c>
      <c r="AW216" s="14" t="s">
        <v>31</v>
      </c>
      <c r="AX216" s="14" t="s">
        <v>74</v>
      </c>
      <c r="AY216" s="236" t="s">
        <v>140</v>
      </c>
    </row>
    <row r="217" spans="1:65" s="14" customFormat="1" ht="11.25">
      <c r="B217" s="226"/>
      <c r="C217" s="227"/>
      <c r="D217" s="217" t="s">
        <v>149</v>
      </c>
      <c r="E217" s="228" t="s">
        <v>1</v>
      </c>
      <c r="F217" s="229" t="s">
        <v>206</v>
      </c>
      <c r="G217" s="227"/>
      <c r="H217" s="230">
        <v>25.158000000000001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AT217" s="236" t="s">
        <v>149</v>
      </c>
      <c r="AU217" s="236" t="s">
        <v>84</v>
      </c>
      <c r="AV217" s="14" t="s">
        <v>84</v>
      </c>
      <c r="AW217" s="14" t="s">
        <v>31</v>
      </c>
      <c r="AX217" s="14" t="s">
        <v>74</v>
      </c>
      <c r="AY217" s="236" t="s">
        <v>140</v>
      </c>
    </row>
    <row r="218" spans="1:65" s="15" customFormat="1" ht="11.25">
      <c r="B218" s="237"/>
      <c r="C218" s="238"/>
      <c r="D218" s="217" t="s">
        <v>149</v>
      </c>
      <c r="E218" s="239" t="s">
        <v>1</v>
      </c>
      <c r="F218" s="240" t="s">
        <v>155</v>
      </c>
      <c r="G218" s="238"/>
      <c r="H218" s="241">
        <v>230.25100000000003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AT218" s="247" t="s">
        <v>149</v>
      </c>
      <c r="AU218" s="247" t="s">
        <v>84</v>
      </c>
      <c r="AV218" s="15" t="s">
        <v>147</v>
      </c>
      <c r="AW218" s="15" t="s">
        <v>31</v>
      </c>
      <c r="AX218" s="15" t="s">
        <v>82</v>
      </c>
      <c r="AY218" s="247" t="s">
        <v>140</v>
      </c>
    </row>
    <row r="219" spans="1:65" s="2" customFormat="1" ht="16.5" customHeight="1">
      <c r="A219" s="35"/>
      <c r="B219" s="36"/>
      <c r="C219" s="201" t="s">
        <v>8</v>
      </c>
      <c r="D219" s="201" t="s">
        <v>143</v>
      </c>
      <c r="E219" s="202" t="s">
        <v>229</v>
      </c>
      <c r="F219" s="203" t="s">
        <v>230</v>
      </c>
      <c r="G219" s="204" t="s">
        <v>231</v>
      </c>
      <c r="H219" s="205">
        <v>2</v>
      </c>
      <c r="I219" s="206"/>
      <c r="J219" s="207">
        <f>ROUND(I219*H219,2)</f>
        <v>0</v>
      </c>
      <c r="K219" s="208"/>
      <c r="L219" s="40"/>
      <c r="M219" s="209" t="s">
        <v>1</v>
      </c>
      <c r="N219" s="210" t="s">
        <v>39</v>
      </c>
      <c r="O219" s="72"/>
      <c r="P219" s="211">
        <f>O219*H219</f>
        <v>0</v>
      </c>
      <c r="Q219" s="211">
        <v>1.341E-2</v>
      </c>
      <c r="R219" s="211">
        <f>Q219*H219</f>
        <v>2.682E-2</v>
      </c>
      <c r="S219" s="211">
        <v>0</v>
      </c>
      <c r="T219" s="212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13" t="s">
        <v>147</v>
      </c>
      <c r="AT219" s="213" t="s">
        <v>143</v>
      </c>
      <c r="AU219" s="213" t="s">
        <v>84</v>
      </c>
      <c r="AY219" s="18" t="s">
        <v>140</v>
      </c>
      <c r="BE219" s="214">
        <f>IF(N219="základní",J219,0)</f>
        <v>0</v>
      </c>
      <c r="BF219" s="214">
        <f>IF(N219="snížená",J219,0)</f>
        <v>0</v>
      </c>
      <c r="BG219" s="214">
        <f>IF(N219="zákl. přenesená",J219,0)</f>
        <v>0</v>
      </c>
      <c r="BH219" s="214">
        <f>IF(N219="sníž. přenesená",J219,0)</f>
        <v>0</v>
      </c>
      <c r="BI219" s="214">
        <f>IF(N219="nulová",J219,0)</f>
        <v>0</v>
      </c>
      <c r="BJ219" s="18" t="s">
        <v>82</v>
      </c>
      <c r="BK219" s="214">
        <f>ROUND(I219*H219,2)</f>
        <v>0</v>
      </c>
      <c r="BL219" s="18" t="s">
        <v>147</v>
      </c>
      <c r="BM219" s="213" t="s">
        <v>232</v>
      </c>
    </row>
    <row r="220" spans="1:65" s="2" customFormat="1" ht="24" customHeight="1">
      <c r="A220" s="35"/>
      <c r="B220" s="36"/>
      <c r="C220" s="201" t="s">
        <v>233</v>
      </c>
      <c r="D220" s="201" t="s">
        <v>143</v>
      </c>
      <c r="E220" s="202" t="s">
        <v>234</v>
      </c>
      <c r="F220" s="203" t="s">
        <v>235</v>
      </c>
      <c r="G220" s="204" t="s">
        <v>165</v>
      </c>
      <c r="H220" s="205">
        <v>6.0190000000000001</v>
      </c>
      <c r="I220" s="206"/>
      <c r="J220" s="207">
        <f>ROUND(I220*H220,2)</f>
        <v>0</v>
      </c>
      <c r="K220" s="208"/>
      <c r="L220" s="40"/>
      <c r="M220" s="209" t="s">
        <v>1</v>
      </c>
      <c r="N220" s="210" t="s">
        <v>39</v>
      </c>
      <c r="O220" s="72"/>
      <c r="P220" s="211">
        <f>O220*H220</f>
        <v>0</v>
      </c>
      <c r="Q220" s="211">
        <v>0</v>
      </c>
      <c r="R220" s="211">
        <f>Q220*H220</f>
        <v>0</v>
      </c>
      <c r="S220" s="211">
        <v>3.7999999999999999E-2</v>
      </c>
      <c r="T220" s="212">
        <f>S220*H220</f>
        <v>0.22872200000000001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3" t="s">
        <v>233</v>
      </c>
      <c r="AT220" s="213" t="s">
        <v>143</v>
      </c>
      <c r="AU220" s="213" t="s">
        <v>84</v>
      </c>
      <c r="AY220" s="18" t="s">
        <v>140</v>
      </c>
      <c r="BE220" s="214">
        <f>IF(N220="základní",J220,0)</f>
        <v>0</v>
      </c>
      <c r="BF220" s="214">
        <f>IF(N220="snížená",J220,0)</f>
        <v>0</v>
      </c>
      <c r="BG220" s="214">
        <f>IF(N220="zákl. přenesená",J220,0)</f>
        <v>0</v>
      </c>
      <c r="BH220" s="214">
        <f>IF(N220="sníž. přenesená",J220,0)</f>
        <v>0</v>
      </c>
      <c r="BI220" s="214">
        <f>IF(N220="nulová",J220,0)</f>
        <v>0</v>
      </c>
      <c r="BJ220" s="18" t="s">
        <v>82</v>
      </c>
      <c r="BK220" s="214">
        <f>ROUND(I220*H220,2)</f>
        <v>0</v>
      </c>
      <c r="BL220" s="18" t="s">
        <v>233</v>
      </c>
      <c r="BM220" s="213" t="s">
        <v>236</v>
      </c>
    </row>
    <row r="221" spans="1:65" s="13" customFormat="1" ht="11.25">
      <c r="B221" s="215"/>
      <c r="C221" s="216"/>
      <c r="D221" s="217" t="s">
        <v>149</v>
      </c>
      <c r="E221" s="218" t="s">
        <v>1</v>
      </c>
      <c r="F221" s="219" t="s">
        <v>237</v>
      </c>
      <c r="G221" s="216"/>
      <c r="H221" s="218" t="s">
        <v>1</v>
      </c>
      <c r="I221" s="220"/>
      <c r="J221" s="216"/>
      <c r="K221" s="216"/>
      <c r="L221" s="221"/>
      <c r="M221" s="222"/>
      <c r="N221" s="223"/>
      <c r="O221" s="223"/>
      <c r="P221" s="223"/>
      <c r="Q221" s="223"/>
      <c r="R221" s="223"/>
      <c r="S221" s="223"/>
      <c r="T221" s="224"/>
      <c r="AT221" s="225" t="s">
        <v>149</v>
      </c>
      <c r="AU221" s="225" t="s">
        <v>84</v>
      </c>
      <c r="AV221" s="13" t="s">
        <v>82</v>
      </c>
      <c r="AW221" s="13" t="s">
        <v>31</v>
      </c>
      <c r="AX221" s="13" t="s">
        <v>74</v>
      </c>
      <c r="AY221" s="225" t="s">
        <v>140</v>
      </c>
    </row>
    <row r="222" spans="1:65" s="14" customFormat="1" ht="11.25">
      <c r="B222" s="226"/>
      <c r="C222" s="227"/>
      <c r="D222" s="217" t="s">
        <v>149</v>
      </c>
      <c r="E222" s="228" t="s">
        <v>1</v>
      </c>
      <c r="F222" s="229" t="s">
        <v>238</v>
      </c>
      <c r="G222" s="227"/>
      <c r="H222" s="230">
        <v>6.0190000000000001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AT222" s="236" t="s">
        <v>149</v>
      </c>
      <c r="AU222" s="236" t="s">
        <v>84</v>
      </c>
      <c r="AV222" s="14" t="s">
        <v>84</v>
      </c>
      <c r="AW222" s="14" t="s">
        <v>31</v>
      </c>
      <c r="AX222" s="14" t="s">
        <v>74</v>
      </c>
      <c r="AY222" s="236" t="s">
        <v>140</v>
      </c>
    </row>
    <row r="223" spans="1:65" s="15" customFormat="1" ht="11.25">
      <c r="B223" s="237"/>
      <c r="C223" s="238"/>
      <c r="D223" s="217" t="s">
        <v>149</v>
      </c>
      <c r="E223" s="239" t="s">
        <v>1</v>
      </c>
      <c r="F223" s="240" t="s">
        <v>155</v>
      </c>
      <c r="G223" s="238"/>
      <c r="H223" s="241">
        <v>6.0190000000000001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AT223" s="247" t="s">
        <v>149</v>
      </c>
      <c r="AU223" s="247" t="s">
        <v>84</v>
      </c>
      <c r="AV223" s="15" t="s">
        <v>147</v>
      </c>
      <c r="AW223" s="15" t="s">
        <v>31</v>
      </c>
      <c r="AX223" s="15" t="s">
        <v>82</v>
      </c>
      <c r="AY223" s="247" t="s">
        <v>140</v>
      </c>
    </row>
    <row r="224" spans="1:65" s="2" customFormat="1" ht="36" customHeight="1">
      <c r="A224" s="35"/>
      <c r="B224" s="36"/>
      <c r="C224" s="201" t="s">
        <v>239</v>
      </c>
      <c r="D224" s="201" t="s">
        <v>143</v>
      </c>
      <c r="E224" s="202" t="s">
        <v>240</v>
      </c>
      <c r="F224" s="203" t="s">
        <v>241</v>
      </c>
      <c r="G224" s="204" t="s">
        <v>165</v>
      </c>
      <c r="H224" s="205">
        <v>13.494999999999999</v>
      </c>
      <c r="I224" s="206"/>
      <c r="J224" s="207">
        <f>ROUND(I224*H224,2)</f>
        <v>0</v>
      </c>
      <c r="K224" s="208"/>
      <c r="L224" s="40"/>
      <c r="M224" s="209" t="s">
        <v>1</v>
      </c>
      <c r="N224" s="210" t="s">
        <v>39</v>
      </c>
      <c r="O224" s="72"/>
      <c r="P224" s="211">
        <f>O224*H224</f>
        <v>0</v>
      </c>
      <c r="Q224" s="211">
        <v>0</v>
      </c>
      <c r="R224" s="211">
        <f>Q224*H224</f>
        <v>0</v>
      </c>
      <c r="S224" s="211">
        <v>5.8999999999999997E-2</v>
      </c>
      <c r="T224" s="212">
        <f>S224*H224</f>
        <v>0.79620499999999994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13" t="s">
        <v>147</v>
      </c>
      <c r="AT224" s="213" t="s">
        <v>143</v>
      </c>
      <c r="AU224" s="213" t="s">
        <v>84</v>
      </c>
      <c r="AY224" s="18" t="s">
        <v>140</v>
      </c>
      <c r="BE224" s="214">
        <f>IF(N224="základní",J224,0)</f>
        <v>0</v>
      </c>
      <c r="BF224" s="214">
        <f>IF(N224="snížená",J224,0)</f>
        <v>0</v>
      </c>
      <c r="BG224" s="214">
        <f>IF(N224="zákl. přenesená",J224,0)</f>
        <v>0</v>
      </c>
      <c r="BH224" s="214">
        <f>IF(N224="sníž. přenesená",J224,0)</f>
        <v>0</v>
      </c>
      <c r="BI224" s="214">
        <f>IF(N224="nulová",J224,0)</f>
        <v>0</v>
      </c>
      <c r="BJ224" s="18" t="s">
        <v>82</v>
      </c>
      <c r="BK224" s="214">
        <f>ROUND(I224*H224,2)</f>
        <v>0</v>
      </c>
      <c r="BL224" s="18" t="s">
        <v>147</v>
      </c>
      <c r="BM224" s="213" t="s">
        <v>242</v>
      </c>
    </row>
    <row r="225" spans="1:65" s="13" customFormat="1" ht="11.25">
      <c r="B225" s="215"/>
      <c r="C225" s="216"/>
      <c r="D225" s="217" t="s">
        <v>149</v>
      </c>
      <c r="E225" s="218" t="s">
        <v>1</v>
      </c>
      <c r="F225" s="219" t="s">
        <v>186</v>
      </c>
      <c r="G225" s="216"/>
      <c r="H225" s="218" t="s">
        <v>1</v>
      </c>
      <c r="I225" s="220"/>
      <c r="J225" s="216"/>
      <c r="K225" s="216"/>
      <c r="L225" s="221"/>
      <c r="M225" s="222"/>
      <c r="N225" s="223"/>
      <c r="O225" s="223"/>
      <c r="P225" s="223"/>
      <c r="Q225" s="223"/>
      <c r="R225" s="223"/>
      <c r="S225" s="223"/>
      <c r="T225" s="224"/>
      <c r="AT225" s="225" t="s">
        <v>149</v>
      </c>
      <c r="AU225" s="225" t="s">
        <v>84</v>
      </c>
      <c r="AV225" s="13" t="s">
        <v>82</v>
      </c>
      <c r="AW225" s="13" t="s">
        <v>31</v>
      </c>
      <c r="AX225" s="13" t="s">
        <v>74</v>
      </c>
      <c r="AY225" s="225" t="s">
        <v>140</v>
      </c>
    </row>
    <row r="226" spans="1:65" s="14" customFormat="1" ht="11.25">
      <c r="B226" s="226"/>
      <c r="C226" s="227"/>
      <c r="D226" s="217" t="s">
        <v>149</v>
      </c>
      <c r="E226" s="228" t="s">
        <v>1</v>
      </c>
      <c r="F226" s="229" t="s">
        <v>187</v>
      </c>
      <c r="G226" s="227"/>
      <c r="H226" s="230">
        <v>5.12</v>
      </c>
      <c r="I226" s="231"/>
      <c r="J226" s="227"/>
      <c r="K226" s="227"/>
      <c r="L226" s="232"/>
      <c r="M226" s="233"/>
      <c r="N226" s="234"/>
      <c r="O226" s="234"/>
      <c r="P226" s="234"/>
      <c r="Q226" s="234"/>
      <c r="R226" s="234"/>
      <c r="S226" s="234"/>
      <c r="T226" s="235"/>
      <c r="AT226" s="236" t="s">
        <v>149</v>
      </c>
      <c r="AU226" s="236" t="s">
        <v>84</v>
      </c>
      <c r="AV226" s="14" t="s">
        <v>84</v>
      </c>
      <c r="AW226" s="14" t="s">
        <v>31</v>
      </c>
      <c r="AX226" s="14" t="s">
        <v>74</v>
      </c>
      <c r="AY226" s="236" t="s">
        <v>140</v>
      </c>
    </row>
    <row r="227" spans="1:65" s="14" customFormat="1" ht="11.25">
      <c r="B227" s="226"/>
      <c r="C227" s="227"/>
      <c r="D227" s="217" t="s">
        <v>149</v>
      </c>
      <c r="E227" s="228" t="s">
        <v>1</v>
      </c>
      <c r="F227" s="229" t="s">
        <v>188</v>
      </c>
      <c r="G227" s="227"/>
      <c r="H227" s="230">
        <v>8.375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AT227" s="236" t="s">
        <v>149</v>
      </c>
      <c r="AU227" s="236" t="s">
        <v>84</v>
      </c>
      <c r="AV227" s="14" t="s">
        <v>84</v>
      </c>
      <c r="AW227" s="14" t="s">
        <v>31</v>
      </c>
      <c r="AX227" s="14" t="s">
        <v>74</v>
      </c>
      <c r="AY227" s="236" t="s">
        <v>140</v>
      </c>
    </row>
    <row r="228" spans="1:65" s="15" customFormat="1" ht="11.25">
      <c r="B228" s="237"/>
      <c r="C228" s="238"/>
      <c r="D228" s="217" t="s">
        <v>149</v>
      </c>
      <c r="E228" s="239" t="s">
        <v>1</v>
      </c>
      <c r="F228" s="240" t="s">
        <v>155</v>
      </c>
      <c r="G228" s="238"/>
      <c r="H228" s="241">
        <v>13.495000000000001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AT228" s="247" t="s">
        <v>149</v>
      </c>
      <c r="AU228" s="247" t="s">
        <v>84</v>
      </c>
      <c r="AV228" s="15" t="s">
        <v>147</v>
      </c>
      <c r="AW228" s="15" t="s">
        <v>31</v>
      </c>
      <c r="AX228" s="15" t="s">
        <v>82</v>
      </c>
      <c r="AY228" s="247" t="s">
        <v>140</v>
      </c>
    </row>
    <row r="229" spans="1:65" s="12" customFormat="1" ht="22.9" customHeight="1">
      <c r="B229" s="185"/>
      <c r="C229" s="186"/>
      <c r="D229" s="187" t="s">
        <v>73</v>
      </c>
      <c r="E229" s="199" t="s">
        <v>243</v>
      </c>
      <c r="F229" s="199" t="s">
        <v>244</v>
      </c>
      <c r="G229" s="186"/>
      <c r="H229" s="186"/>
      <c r="I229" s="189"/>
      <c r="J229" s="200">
        <f>BK229</f>
        <v>0</v>
      </c>
      <c r="K229" s="186"/>
      <c r="L229" s="191"/>
      <c r="M229" s="192"/>
      <c r="N229" s="193"/>
      <c r="O229" s="193"/>
      <c r="P229" s="194">
        <f>SUM(P230:P251)</f>
        <v>0</v>
      </c>
      <c r="Q229" s="193"/>
      <c r="R229" s="194">
        <f>SUM(R230:R251)</f>
        <v>0</v>
      </c>
      <c r="S229" s="193"/>
      <c r="T229" s="195">
        <f>SUM(T230:T251)</f>
        <v>0</v>
      </c>
      <c r="AR229" s="196" t="s">
        <v>82</v>
      </c>
      <c r="AT229" s="197" t="s">
        <v>73</v>
      </c>
      <c r="AU229" s="197" t="s">
        <v>82</v>
      </c>
      <c r="AY229" s="196" t="s">
        <v>140</v>
      </c>
      <c r="BK229" s="198">
        <f>SUM(BK230:BK251)</f>
        <v>0</v>
      </c>
    </row>
    <row r="230" spans="1:65" s="2" customFormat="1" ht="24" customHeight="1">
      <c r="A230" s="35"/>
      <c r="B230" s="36"/>
      <c r="C230" s="201" t="s">
        <v>245</v>
      </c>
      <c r="D230" s="201" t="s">
        <v>143</v>
      </c>
      <c r="E230" s="202" t="s">
        <v>246</v>
      </c>
      <c r="F230" s="203" t="s">
        <v>247</v>
      </c>
      <c r="G230" s="204" t="s">
        <v>248</v>
      </c>
      <c r="H230" s="205">
        <v>1.1779999999999999</v>
      </c>
      <c r="I230" s="206"/>
      <c r="J230" s="207">
        <f>ROUND(I230*H230,2)</f>
        <v>0</v>
      </c>
      <c r="K230" s="208"/>
      <c r="L230" s="40"/>
      <c r="M230" s="209" t="s">
        <v>1</v>
      </c>
      <c r="N230" s="210" t="s">
        <v>39</v>
      </c>
      <c r="O230" s="72"/>
      <c r="P230" s="211">
        <f>O230*H230</f>
        <v>0</v>
      </c>
      <c r="Q230" s="211">
        <v>0</v>
      </c>
      <c r="R230" s="211">
        <f>Q230*H230</f>
        <v>0</v>
      </c>
      <c r="S230" s="211">
        <v>0</v>
      </c>
      <c r="T230" s="212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13" t="s">
        <v>147</v>
      </c>
      <c r="AT230" s="213" t="s">
        <v>143</v>
      </c>
      <c r="AU230" s="213" t="s">
        <v>84</v>
      </c>
      <c r="AY230" s="18" t="s">
        <v>140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18" t="s">
        <v>82</v>
      </c>
      <c r="BK230" s="214">
        <f>ROUND(I230*H230,2)</f>
        <v>0</v>
      </c>
      <c r="BL230" s="18" t="s">
        <v>147</v>
      </c>
      <c r="BM230" s="213" t="s">
        <v>249</v>
      </c>
    </row>
    <row r="231" spans="1:65" s="13" customFormat="1" ht="11.25">
      <c r="B231" s="215"/>
      <c r="C231" s="216"/>
      <c r="D231" s="217" t="s">
        <v>149</v>
      </c>
      <c r="E231" s="218" t="s">
        <v>1</v>
      </c>
      <c r="F231" s="219" t="s">
        <v>250</v>
      </c>
      <c r="G231" s="216"/>
      <c r="H231" s="218" t="s">
        <v>1</v>
      </c>
      <c r="I231" s="220"/>
      <c r="J231" s="216"/>
      <c r="K231" s="216"/>
      <c r="L231" s="221"/>
      <c r="M231" s="222"/>
      <c r="N231" s="223"/>
      <c r="O231" s="223"/>
      <c r="P231" s="223"/>
      <c r="Q231" s="223"/>
      <c r="R231" s="223"/>
      <c r="S231" s="223"/>
      <c r="T231" s="224"/>
      <c r="AT231" s="225" t="s">
        <v>149</v>
      </c>
      <c r="AU231" s="225" t="s">
        <v>84</v>
      </c>
      <c r="AV231" s="13" t="s">
        <v>82</v>
      </c>
      <c r="AW231" s="13" t="s">
        <v>31</v>
      </c>
      <c r="AX231" s="13" t="s">
        <v>74</v>
      </c>
      <c r="AY231" s="225" t="s">
        <v>140</v>
      </c>
    </row>
    <row r="232" spans="1:65" s="13" customFormat="1" ht="11.25">
      <c r="B232" s="215"/>
      <c r="C232" s="216"/>
      <c r="D232" s="217" t="s">
        <v>149</v>
      </c>
      <c r="E232" s="218" t="s">
        <v>1</v>
      </c>
      <c r="F232" s="219" t="s">
        <v>251</v>
      </c>
      <c r="G232" s="216"/>
      <c r="H232" s="218" t="s">
        <v>1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149</v>
      </c>
      <c r="AU232" s="225" t="s">
        <v>84</v>
      </c>
      <c r="AV232" s="13" t="s">
        <v>82</v>
      </c>
      <c r="AW232" s="13" t="s">
        <v>31</v>
      </c>
      <c r="AX232" s="13" t="s">
        <v>74</v>
      </c>
      <c r="AY232" s="225" t="s">
        <v>140</v>
      </c>
    </row>
    <row r="233" spans="1:65" s="14" customFormat="1" ht="11.25">
      <c r="B233" s="226"/>
      <c r="C233" s="227"/>
      <c r="D233" s="217" t="s">
        <v>149</v>
      </c>
      <c r="E233" s="228" t="s">
        <v>1</v>
      </c>
      <c r="F233" s="229" t="s">
        <v>252</v>
      </c>
      <c r="G233" s="227"/>
      <c r="H233" s="230">
        <v>0.27</v>
      </c>
      <c r="I233" s="231"/>
      <c r="J233" s="227"/>
      <c r="K233" s="227"/>
      <c r="L233" s="232"/>
      <c r="M233" s="233"/>
      <c r="N233" s="234"/>
      <c r="O233" s="234"/>
      <c r="P233" s="234"/>
      <c r="Q233" s="234"/>
      <c r="R233" s="234"/>
      <c r="S233" s="234"/>
      <c r="T233" s="235"/>
      <c r="AT233" s="236" t="s">
        <v>149</v>
      </c>
      <c r="AU233" s="236" t="s">
        <v>84</v>
      </c>
      <c r="AV233" s="14" t="s">
        <v>84</v>
      </c>
      <c r="AW233" s="14" t="s">
        <v>31</v>
      </c>
      <c r="AX233" s="14" t="s">
        <v>74</v>
      </c>
      <c r="AY233" s="236" t="s">
        <v>140</v>
      </c>
    </row>
    <row r="234" spans="1:65" s="13" customFormat="1" ht="11.25">
      <c r="B234" s="215"/>
      <c r="C234" s="216"/>
      <c r="D234" s="217" t="s">
        <v>149</v>
      </c>
      <c r="E234" s="218" t="s">
        <v>1</v>
      </c>
      <c r="F234" s="219" t="s">
        <v>253</v>
      </c>
      <c r="G234" s="216"/>
      <c r="H234" s="218" t="s">
        <v>1</v>
      </c>
      <c r="I234" s="220"/>
      <c r="J234" s="216"/>
      <c r="K234" s="216"/>
      <c r="L234" s="221"/>
      <c r="M234" s="222"/>
      <c r="N234" s="223"/>
      <c r="O234" s="223"/>
      <c r="P234" s="223"/>
      <c r="Q234" s="223"/>
      <c r="R234" s="223"/>
      <c r="S234" s="223"/>
      <c r="T234" s="224"/>
      <c r="AT234" s="225" t="s">
        <v>149</v>
      </c>
      <c r="AU234" s="225" t="s">
        <v>84</v>
      </c>
      <c r="AV234" s="13" t="s">
        <v>82</v>
      </c>
      <c r="AW234" s="13" t="s">
        <v>31</v>
      </c>
      <c r="AX234" s="13" t="s">
        <v>74</v>
      </c>
      <c r="AY234" s="225" t="s">
        <v>140</v>
      </c>
    </row>
    <row r="235" spans="1:65" s="14" customFormat="1" ht="11.25">
      <c r="B235" s="226"/>
      <c r="C235" s="227"/>
      <c r="D235" s="217" t="s">
        <v>149</v>
      </c>
      <c r="E235" s="228" t="s">
        <v>1</v>
      </c>
      <c r="F235" s="229" t="s">
        <v>254</v>
      </c>
      <c r="G235" s="227"/>
      <c r="H235" s="230">
        <v>0.90800000000000003</v>
      </c>
      <c r="I235" s="231"/>
      <c r="J235" s="227"/>
      <c r="K235" s="227"/>
      <c r="L235" s="232"/>
      <c r="M235" s="233"/>
      <c r="N235" s="234"/>
      <c r="O235" s="234"/>
      <c r="P235" s="234"/>
      <c r="Q235" s="234"/>
      <c r="R235" s="234"/>
      <c r="S235" s="234"/>
      <c r="T235" s="235"/>
      <c r="AT235" s="236" t="s">
        <v>149</v>
      </c>
      <c r="AU235" s="236" t="s">
        <v>84</v>
      </c>
      <c r="AV235" s="14" t="s">
        <v>84</v>
      </c>
      <c r="AW235" s="14" t="s">
        <v>31</v>
      </c>
      <c r="AX235" s="14" t="s">
        <v>74</v>
      </c>
      <c r="AY235" s="236" t="s">
        <v>140</v>
      </c>
    </row>
    <row r="236" spans="1:65" s="15" customFormat="1" ht="11.25">
      <c r="B236" s="237"/>
      <c r="C236" s="238"/>
      <c r="D236" s="217" t="s">
        <v>149</v>
      </c>
      <c r="E236" s="239" t="s">
        <v>1</v>
      </c>
      <c r="F236" s="240" t="s">
        <v>155</v>
      </c>
      <c r="G236" s="238"/>
      <c r="H236" s="241">
        <v>1.1779999999999999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AT236" s="247" t="s">
        <v>149</v>
      </c>
      <c r="AU236" s="247" t="s">
        <v>84</v>
      </c>
      <c r="AV236" s="15" t="s">
        <v>147</v>
      </c>
      <c r="AW236" s="15" t="s">
        <v>31</v>
      </c>
      <c r="AX236" s="15" t="s">
        <v>82</v>
      </c>
      <c r="AY236" s="247" t="s">
        <v>140</v>
      </c>
    </row>
    <row r="237" spans="1:65" s="2" customFormat="1" ht="36" customHeight="1">
      <c r="A237" s="35"/>
      <c r="B237" s="36"/>
      <c r="C237" s="201" t="s">
        <v>255</v>
      </c>
      <c r="D237" s="201" t="s">
        <v>143</v>
      </c>
      <c r="E237" s="202" t="s">
        <v>256</v>
      </c>
      <c r="F237" s="203" t="s">
        <v>257</v>
      </c>
      <c r="G237" s="204" t="s">
        <v>248</v>
      </c>
      <c r="H237" s="205">
        <v>1.5980000000000001</v>
      </c>
      <c r="I237" s="206"/>
      <c r="J237" s="207">
        <f>ROUND(I237*H237,2)</f>
        <v>0</v>
      </c>
      <c r="K237" s="208"/>
      <c r="L237" s="40"/>
      <c r="M237" s="209" t="s">
        <v>1</v>
      </c>
      <c r="N237" s="210" t="s">
        <v>39</v>
      </c>
      <c r="O237" s="72"/>
      <c r="P237" s="211">
        <f>O237*H237</f>
        <v>0</v>
      </c>
      <c r="Q237" s="211">
        <v>0</v>
      </c>
      <c r="R237" s="211">
        <f>Q237*H237</f>
        <v>0</v>
      </c>
      <c r="S237" s="211">
        <v>0</v>
      </c>
      <c r="T237" s="212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13" t="s">
        <v>147</v>
      </c>
      <c r="AT237" s="213" t="s">
        <v>143</v>
      </c>
      <c r="AU237" s="213" t="s">
        <v>84</v>
      </c>
      <c r="AY237" s="18" t="s">
        <v>140</v>
      </c>
      <c r="BE237" s="214">
        <f>IF(N237="základní",J237,0)</f>
        <v>0</v>
      </c>
      <c r="BF237" s="214">
        <f>IF(N237="snížená",J237,0)</f>
        <v>0</v>
      </c>
      <c r="BG237" s="214">
        <f>IF(N237="zákl. přenesená",J237,0)</f>
        <v>0</v>
      </c>
      <c r="BH237" s="214">
        <f>IF(N237="sníž. přenesená",J237,0)</f>
        <v>0</v>
      </c>
      <c r="BI237" s="214">
        <f>IF(N237="nulová",J237,0)</f>
        <v>0</v>
      </c>
      <c r="BJ237" s="18" t="s">
        <v>82</v>
      </c>
      <c r="BK237" s="214">
        <f>ROUND(I237*H237,2)</f>
        <v>0</v>
      </c>
      <c r="BL237" s="18" t="s">
        <v>147</v>
      </c>
      <c r="BM237" s="213" t="s">
        <v>258</v>
      </c>
    </row>
    <row r="238" spans="1:65" s="13" customFormat="1" ht="11.25">
      <c r="B238" s="215"/>
      <c r="C238" s="216"/>
      <c r="D238" s="217" t="s">
        <v>149</v>
      </c>
      <c r="E238" s="218" t="s">
        <v>1</v>
      </c>
      <c r="F238" s="219" t="s">
        <v>259</v>
      </c>
      <c r="G238" s="216"/>
      <c r="H238" s="218" t="s">
        <v>1</v>
      </c>
      <c r="I238" s="220"/>
      <c r="J238" s="216"/>
      <c r="K238" s="216"/>
      <c r="L238" s="221"/>
      <c r="M238" s="222"/>
      <c r="N238" s="223"/>
      <c r="O238" s="223"/>
      <c r="P238" s="223"/>
      <c r="Q238" s="223"/>
      <c r="R238" s="223"/>
      <c r="S238" s="223"/>
      <c r="T238" s="224"/>
      <c r="AT238" s="225" t="s">
        <v>149</v>
      </c>
      <c r="AU238" s="225" t="s">
        <v>84</v>
      </c>
      <c r="AV238" s="13" t="s">
        <v>82</v>
      </c>
      <c r="AW238" s="13" t="s">
        <v>31</v>
      </c>
      <c r="AX238" s="13" t="s">
        <v>74</v>
      </c>
      <c r="AY238" s="225" t="s">
        <v>140</v>
      </c>
    </row>
    <row r="239" spans="1:65" s="14" customFormat="1" ht="11.25">
      <c r="B239" s="226"/>
      <c r="C239" s="227"/>
      <c r="D239" s="217" t="s">
        <v>149</v>
      </c>
      <c r="E239" s="228" t="s">
        <v>1</v>
      </c>
      <c r="F239" s="229" t="s">
        <v>260</v>
      </c>
      <c r="G239" s="227"/>
      <c r="H239" s="230">
        <v>1.5980000000000001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AT239" s="236" t="s">
        <v>149</v>
      </c>
      <c r="AU239" s="236" t="s">
        <v>84</v>
      </c>
      <c r="AV239" s="14" t="s">
        <v>84</v>
      </c>
      <c r="AW239" s="14" t="s">
        <v>31</v>
      </c>
      <c r="AX239" s="14" t="s">
        <v>74</v>
      </c>
      <c r="AY239" s="236" t="s">
        <v>140</v>
      </c>
    </row>
    <row r="240" spans="1:65" s="15" customFormat="1" ht="11.25">
      <c r="B240" s="237"/>
      <c r="C240" s="238"/>
      <c r="D240" s="217" t="s">
        <v>149</v>
      </c>
      <c r="E240" s="239" t="s">
        <v>1</v>
      </c>
      <c r="F240" s="240" t="s">
        <v>155</v>
      </c>
      <c r="G240" s="238"/>
      <c r="H240" s="241">
        <v>1.5980000000000001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AT240" s="247" t="s">
        <v>149</v>
      </c>
      <c r="AU240" s="247" t="s">
        <v>84</v>
      </c>
      <c r="AV240" s="15" t="s">
        <v>147</v>
      </c>
      <c r="AW240" s="15" t="s">
        <v>31</v>
      </c>
      <c r="AX240" s="15" t="s">
        <v>82</v>
      </c>
      <c r="AY240" s="247" t="s">
        <v>140</v>
      </c>
    </row>
    <row r="241" spans="1:65" s="2" customFormat="1" ht="24" customHeight="1">
      <c r="A241" s="35"/>
      <c r="B241" s="36"/>
      <c r="C241" s="201" t="s">
        <v>261</v>
      </c>
      <c r="D241" s="201" t="s">
        <v>143</v>
      </c>
      <c r="E241" s="202" t="s">
        <v>262</v>
      </c>
      <c r="F241" s="203" t="s">
        <v>263</v>
      </c>
      <c r="G241" s="204" t="s">
        <v>248</v>
      </c>
      <c r="H241" s="205">
        <v>1.0249999999999999</v>
      </c>
      <c r="I241" s="206"/>
      <c r="J241" s="207">
        <f>ROUND(I241*H241,2)</f>
        <v>0</v>
      </c>
      <c r="K241" s="208"/>
      <c r="L241" s="40"/>
      <c r="M241" s="209" t="s">
        <v>1</v>
      </c>
      <c r="N241" s="210" t="s">
        <v>39</v>
      </c>
      <c r="O241" s="72"/>
      <c r="P241" s="211">
        <f>O241*H241</f>
        <v>0</v>
      </c>
      <c r="Q241" s="211">
        <v>0</v>
      </c>
      <c r="R241" s="211">
        <f>Q241*H241</f>
        <v>0</v>
      </c>
      <c r="S241" s="211">
        <v>0</v>
      </c>
      <c r="T241" s="212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13" t="s">
        <v>147</v>
      </c>
      <c r="AT241" s="213" t="s">
        <v>143</v>
      </c>
      <c r="AU241" s="213" t="s">
        <v>84</v>
      </c>
      <c r="AY241" s="18" t="s">
        <v>140</v>
      </c>
      <c r="BE241" s="214">
        <f>IF(N241="základní",J241,0)</f>
        <v>0</v>
      </c>
      <c r="BF241" s="214">
        <f>IF(N241="snížená",J241,0)</f>
        <v>0</v>
      </c>
      <c r="BG241" s="214">
        <f>IF(N241="zákl. přenesená",J241,0)</f>
        <v>0</v>
      </c>
      <c r="BH241" s="214">
        <f>IF(N241="sníž. přenesená",J241,0)</f>
        <v>0</v>
      </c>
      <c r="BI241" s="214">
        <f>IF(N241="nulová",J241,0)</f>
        <v>0</v>
      </c>
      <c r="BJ241" s="18" t="s">
        <v>82</v>
      </c>
      <c r="BK241" s="214">
        <f>ROUND(I241*H241,2)</f>
        <v>0</v>
      </c>
      <c r="BL241" s="18" t="s">
        <v>147</v>
      </c>
      <c r="BM241" s="213" t="s">
        <v>264</v>
      </c>
    </row>
    <row r="242" spans="1:65" s="13" customFormat="1" ht="11.25">
      <c r="B242" s="215"/>
      <c r="C242" s="216"/>
      <c r="D242" s="217" t="s">
        <v>149</v>
      </c>
      <c r="E242" s="218" t="s">
        <v>1</v>
      </c>
      <c r="F242" s="219" t="s">
        <v>265</v>
      </c>
      <c r="G242" s="216"/>
      <c r="H242" s="218" t="s">
        <v>1</v>
      </c>
      <c r="I242" s="220"/>
      <c r="J242" s="216"/>
      <c r="K242" s="216"/>
      <c r="L242" s="221"/>
      <c r="M242" s="222"/>
      <c r="N242" s="223"/>
      <c r="O242" s="223"/>
      <c r="P242" s="223"/>
      <c r="Q242" s="223"/>
      <c r="R242" s="223"/>
      <c r="S242" s="223"/>
      <c r="T242" s="224"/>
      <c r="AT242" s="225" t="s">
        <v>149</v>
      </c>
      <c r="AU242" s="225" t="s">
        <v>84</v>
      </c>
      <c r="AV242" s="13" t="s">
        <v>82</v>
      </c>
      <c r="AW242" s="13" t="s">
        <v>31</v>
      </c>
      <c r="AX242" s="13" t="s">
        <v>74</v>
      </c>
      <c r="AY242" s="225" t="s">
        <v>140</v>
      </c>
    </row>
    <row r="243" spans="1:65" s="14" customFormat="1" ht="11.25">
      <c r="B243" s="226"/>
      <c r="C243" s="227"/>
      <c r="D243" s="217" t="s">
        <v>149</v>
      </c>
      <c r="E243" s="228" t="s">
        <v>1</v>
      </c>
      <c r="F243" s="229" t="s">
        <v>266</v>
      </c>
      <c r="G243" s="227"/>
      <c r="H243" s="230">
        <v>1.0249999999999999</v>
      </c>
      <c r="I243" s="231"/>
      <c r="J243" s="227"/>
      <c r="K243" s="227"/>
      <c r="L243" s="232"/>
      <c r="M243" s="233"/>
      <c r="N243" s="234"/>
      <c r="O243" s="234"/>
      <c r="P243" s="234"/>
      <c r="Q243" s="234"/>
      <c r="R243" s="234"/>
      <c r="S243" s="234"/>
      <c r="T243" s="235"/>
      <c r="AT243" s="236" t="s">
        <v>149</v>
      </c>
      <c r="AU243" s="236" t="s">
        <v>84</v>
      </c>
      <c r="AV243" s="14" t="s">
        <v>84</v>
      </c>
      <c r="AW243" s="14" t="s">
        <v>31</v>
      </c>
      <c r="AX243" s="14" t="s">
        <v>74</v>
      </c>
      <c r="AY243" s="236" t="s">
        <v>140</v>
      </c>
    </row>
    <row r="244" spans="1:65" s="15" customFormat="1" ht="11.25">
      <c r="B244" s="237"/>
      <c r="C244" s="238"/>
      <c r="D244" s="217" t="s">
        <v>149</v>
      </c>
      <c r="E244" s="239" t="s">
        <v>1</v>
      </c>
      <c r="F244" s="240" t="s">
        <v>155</v>
      </c>
      <c r="G244" s="238"/>
      <c r="H244" s="241">
        <v>1.0249999999999999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AT244" s="247" t="s">
        <v>149</v>
      </c>
      <c r="AU244" s="247" t="s">
        <v>84</v>
      </c>
      <c r="AV244" s="15" t="s">
        <v>147</v>
      </c>
      <c r="AW244" s="15" t="s">
        <v>31</v>
      </c>
      <c r="AX244" s="15" t="s">
        <v>82</v>
      </c>
      <c r="AY244" s="247" t="s">
        <v>140</v>
      </c>
    </row>
    <row r="245" spans="1:65" s="2" customFormat="1" ht="24" customHeight="1">
      <c r="A245" s="35"/>
      <c r="B245" s="36"/>
      <c r="C245" s="201" t="s">
        <v>7</v>
      </c>
      <c r="D245" s="201" t="s">
        <v>143</v>
      </c>
      <c r="E245" s="202" t="s">
        <v>267</v>
      </c>
      <c r="F245" s="203" t="s">
        <v>268</v>
      </c>
      <c r="G245" s="204" t="s">
        <v>248</v>
      </c>
      <c r="H245" s="205">
        <v>0.4</v>
      </c>
      <c r="I245" s="206"/>
      <c r="J245" s="207">
        <f>ROUND(I245*H245,2)</f>
        <v>0</v>
      </c>
      <c r="K245" s="208"/>
      <c r="L245" s="40"/>
      <c r="M245" s="209" t="s">
        <v>1</v>
      </c>
      <c r="N245" s="210" t="s">
        <v>39</v>
      </c>
      <c r="O245" s="72"/>
      <c r="P245" s="211">
        <f>O245*H245</f>
        <v>0</v>
      </c>
      <c r="Q245" s="211">
        <v>0</v>
      </c>
      <c r="R245" s="211">
        <f>Q245*H245</f>
        <v>0</v>
      </c>
      <c r="S245" s="211">
        <v>0</v>
      </c>
      <c r="T245" s="212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13" t="s">
        <v>147</v>
      </c>
      <c r="AT245" s="213" t="s">
        <v>143</v>
      </c>
      <c r="AU245" s="213" t="s">
        <v>84</v>
      </c>
      <c r="AY245" s="18" t="s">
        <v>140</v>
      </c>
      <c r="BE245" s="214">
        <f>IF(N245="základní",J245,0)</f>
        <v>0</v>
      </c>
      <c r="BF245" s="214">
        <f>IF(N245="snížená",J245,0)</f>
        <v>0</v>
      </c>
      <c r="BG245" s="214">
        <f>IF(N245="zákl. přenesená",J245,0)</f>
        <v>0</v>
      </c>
      <c r="BH245" s="214">
        <f>IF(N245="sníž. přenesená",J245,0)</f>
        <v>0</v>
      </c>
      <c r="BI245" s="214">
        <f>IF(N245="nulová",J245,0)</f>
        <v>0</v>
      </c>
      <c r="BJ245" s="18" t="s">
        <v>82</v>
      </c>
      <c r="BK245" s="214">
        <f>ROUND(I245*H245,2)</f>
        <v>0</v>
      </c>
      <c r="BL245" s="18" t="s">
        <v>147</v>
      </c>
      <c r="BM245" s="213" t="s">
        <v>269</v>
      </c>
    </row>
    <row r="246" spans="1:65" s="13" customFormat="1" ht="11.25">
      <c r="B246" s="215"/>
      <c r="C246" s="216"/>
      <c r="D246" s="217" t="s">
        <v>149</v>
      </c>
      <c r="E246" s="218" t="s">
        <v>1</v>
      </c>
      <c r="F246" s="219" t="s">
        <v>270</v>
      </c>
      <c r="G246" s="216"/>
      <c r="H246" s="218" t="s">
        <v>1</v>
      </c>
      <c r="I246" s="220"/>
      <c r="J246" s="216"/>
      <c r="K246" s="216"/>
      <c r="L246" s="221"/>
      <c r="M246" s="222"/>
      <c r="N246" s="223"/>
      <c r="O246" s="223"/>
      <c r="P246" s="223"/>
      <c r="Q246" s="223"/>
      <c r="R246" s="223"/>
      <c r="S246" s="223"/>
      <c r="T246" s="224"/>
      <c r="AT246" s="225" t="s">
        <v>149</v>
      </c>
      <c r="AU246" s="225" t="s">
        <v>84</v>
      </c>
      <c r="AV246" s="13" t="s">
        <v>82</v>
      </c>
      <c r="AW246" s="13" t="s">
        <v>31</v>
      </c>
      <c r="AX246" s="13" t="s">
        <v>74</v>
      </c>
      <c r="AY246" s="225" t="s">
        <v>140</v>
      </c>
    </row>
    <row r="247" spans="1:65" s="14" customFormat="1" ht="11.25">
      <c r="B247" s="226"/>
      <c r="C247" s="227"/>
      <c r="D247" s="217" t="s">
        <v>149</v>
      </c>
      <c r="E247" s="228" t="s">
        <v>1</v>
      </c>
      <c r="F247" s="229" t="s">
        <v>271</v>
      </c>
      <c r="G247" s="227"/>
      <c r="H247" s="230">
        <v>0.4</v>
      </c>
      <c r="I247" s="231"/>
      <c r="J247" s="227"/>
      <c r="K247" s="227"/>
      <c r="L247" s="232"/>
      <c r="M247" s="233"/>
      <c r="N247" s="234"/>
      <c r="O247" s="234"/>
      <c r="P247" s="234"/>
      <c r="Q247" s="234"/>
      <c r="R247" s="234"/>
      <c r="S247" s="234"/>
      <c r="T247" s="235"/>
      <c r="AT247" s="236" t="s">
        <v>149</v>
      </c>
      <c r="AU247" s="236" t="s">
        <v>84</v>
      </c>
      <c r="AV247" s="14" t="s">
        <v>84</v>
      </c>
      <c r="AW247" s="14" t="s">
        <v>31</v>
      </c>
      <c r="AX247" s="14" t="s">
        <v>74</v>
      </c>
      <c r="AY247" s="236" t="s">
        <v>140</v>
      </c>
    </row>
    <row r="248" spans="1:65" s="15" customFormat="1" ht="11.25">
      <c r="B248" s="237"/>
      <c r="C248" s="238"/>
      <c r="D248" s="217" t="s">
        <v>149</v>
      </c>
      <c r="E248" s="239" t="s">
        <v>1</v>
      </c>
      <c r="F248" s="240" t="s">
        <v>155</v>
      </c>
      <c r="G248" s="238"/>
      <c r="H248" s="241">
        <v>0.4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AT248" s="247" t="s">
        <v>149</v>
      </c>
      <c r="AU248" s="247" t="s">
        <v>84</v>
      </c>
      <c r="AV248" s="15" t="s">
        <v>147</v>
      </c>
      <c r="AW248" s="15" t="s">
        <v>31</v>
      </c>
      <c r="AX248" s="15" t="s">
        <v>82</v>
      </c>
      <c r="AY248" s="247" t="s">
        <v>140</v>
      </c>
    </row>
    <row r="249" spans="1:65" s="2" customFormat="1" ht="16.5" customHeight="1">
      <c r="A249" s="35"/>
      <c r="B249" s="36"/>
      <c r="C249" s="201" t="s">
        <v>272</v>
      </c>
      <c r="D249" s="201" t="s">
        <v>143</v>
      </c>
      <c r="E249" s="202" t="s">
        <v>273</v>
      </c>
      <c r="F249" s="203" t="s">
        <v>274</v>
      </c>
      <c r="G249" s="204" t="s">
        <v>248</v>
      </c>
      <c r="H249" s="205">
        <v>8.9390000000000001</v>
      </c>
      <c r="I249" s="206"/>
      <c r="J249" s="207">
        <f>ROUND(I249*H249,2)</f>
        <v>0</v>
      </c>
      <c r="K249" s="208"/>
      <c r="L249" s="40"/>
      <c r="M249" s="209" t="s">
        <v>1</v>
      </c>
      <c r="N249" s="210" t="s">
        <v>39</v>
      </c>
      <c r="O249" s="72"/>
      <c r="P249" s="211">
        <f>O249*H249</f>
        <v>0</v>
      </c>
      <c r="Q249" s="211">
        <v>0</v>
      </c>
      <c r="R249" s="211">
        <f>Q249*H249</f>
        <v>0</v>
      </c>
      <c r="S249" s="211">
        <v>0</v>
      </c>
      <c r="T249" s="212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13" t="s">
        <v>147</v>
      </c>
      <c r="AT249" s="213" t="s">
        <v>143</v>
      </c>
      <c r="AU249" s="213" t="s">
        <v>84</v>
      </c>
      <c r="AY249" s="18" t="s">
        <v>140</v>
      </c>
      <c r="BE249" s="214">
        <f>IF(N249="základní",J249,0)</f>
        <v>0</v>
      </c>
      <c r="BF249" s="214">
        <f>IF(N249="snížená",J249,0)</f>
        <v>0</v>
      </c>
      <c r="BG249" s="214">
        <f>IF(N249="zákl. přenesená",J249,0)</f>
        <v>0</v>
      </c>
      <c r="BH249" s="214">
        <f>IF(N249="sníž. přenesená",J249,0)</f>
        <v>0</v>
      </c>
      <c r="BI249" s="214">
        <f>IF(N249="nulová",J249,0)</f>
        <v>0</v>
      </c>
      <c r="BJ249" s="18" t="s">
        <v>82</v>
      </c>
      <c r="BK249" s="214">
        <f>ROUND(I249*H249,2)</f>
        <v>0</v>
      </c>
      <c r="BL249" s="18" t="s">
        <v>147</v>
      </c>
      <c r="BM249" s="213" t="s">
        <v>275</v>
      </c>
    </row>
    <row r="250" spans="1:65" s="2" customFormat="1" ht="24" customHeight="1">
      <c r="A250" s="35"/>
      <c r="B250" s="36"/>
      <c r="C250" s="201" t="s">
        <v>276</v>
      </c>
      <c r="D250" s="201" t="s">
        <v>143</v>
      </c>
      <c r="E250" s="202" t="s">
        <v>277</v>
      </c>
      <c r="F250" s="203" t="s">
        <v>278</v>
      </c>
      <c r="G250" s="204" t="s">
        <v>248</v>
      </c>
      <c r="H250" s="205">
        <v>26.817</v>
      </c>
      <c r="I250" s="206"/>
      <c r="J250" s="207">
        <f>ROUND(I250*H250,2)</f>
        <v>0</v>
      </c>
      <c r="K250" s="208"/>
      <c r="L250" s="40"/>
      <c r="M250" s="209" t="s">
        <v>1</v>
      </c>
      <c r="N250" s="210" t="s">
        <v>39</v>
      </c>
      <c r="O250" s="72"/>
      <c r="P250" s="211">
        <f>O250*H250</f>
        <v>0</v>
      </c>
      <c r="Q250" s="211">
        <v>0</v>
      </c>
      <c r="R250" s="211">
        <f>Q250*H250</f>
        <v>0</v>
      </c>
      <c r="S250" s="211">
        <v>0</v>
      </c>
      <c r="T250" s="212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13" t="s">
        <v>147</v>
      </c>
      <c r="AT250" s="213" t="s">
        <v>143</v>
      </c>
      <c r="AU250" s="213" t="s">
        <v>84</v>
      </c>
      <c r="AY250" s="18" t="s">
        <v>140</v>
      </c>
      <c r="BE250" s="214">
        <f>IF(N250="základní",J250,0)</f>
        <v>0</v>
      </c>
      <c r="BF250" s="214">
        <f>IF(N250="snížená",J250,0)</f>
        <v>0</v>
      </c>
      <c r="BG250" s="214">
        <f>IF(N250="zákl. přenesená",J250,0)</f>
        <v>0</v>
      </c>
      <c r="BH250" s="214">
        <f>IF(N250="sníž. přenesená",J250,0)</f>
        <v>0</v>
      </c>
      <c r="BI250" s="214">
        <f>IF(N250="nulová",J250,0)</f>
        <v>0</v>
      </c>
      <c r="BJ250" s="18" t="s">
        <v>82</v>
      </c>
      <c r="BK250" s="214">
        <f>ROUND(I250*H250,2)</f>
        <v>0</v>
      </c>
      <c r="BL250" s="18" t="s">
        <v>147</v>
      </c>
      <c r="BM250" s="213" t="s">
        <v>279</v>
      </c>
    </row>
    <row r="251" spans="1:65" s="14" customFormat="1" ht="11.25">
      <c r="B251" s="226"/>
      <c r="C251" s="227"/>
      <c r="D251" s="217" t="s">
        <v>149</v>
      </c>
      <c r="E251" s="227"/>
      <c r="F251" s="229" t="s">
        <v>280</v>
      </c>
      <c r="G251" s="227"/>
      <c r="H251" s="230">
        <v>26.817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AT251" s="236" t="s">
        <v>149</v>
      </c>
      <c r="AU251" s="236" t="s">
        <v>84</v>
      </c>
      <c r="AV251" s="14" t="s">
        <v>84</v>
      </c>
      <c r="AW251" s="14" t="s">
        <v>4</v>
      </c>
      <c r="AX251" s="14" t="s">
        <v>82</v>
      </c>
      <c r="AY251" s="236" t="s">
        <v>140</v>
      </c>
    </row>
    <row r="252" spans="1:65" s="12" customFormat="1" ht="22.9" customHeight="1">
      <c r="B252" s="185"/>
      <c r="C252" s="186"/>
      <c r="D252" s="187" t="s">
        <v>73</v>
      </c>
      <c r="E252" s="199" t="s">
        <v>281</v>
      </c>
      <c r="F252" s="199" t="s">
        <v>282</v>
      </c>
      <c r="G252" s="186"/>
      <c r="H252" s="186"/>
      <c r="I252" s="189"/>
      <c r="J252" s="200">
        <f>BK252</f>
        <v>0</v>
      </c>
      <c r="K252" s="186"/>
      <c r="L252" s="191"/>
      <c r="M252" s="192"/>
      <c r="N252" s="193"/>
      <c r="O252" s="193"/>
      <c r="P252" s="194">
        <f>SUM(P253:P254)</f>
        <v>0</v>
      </c>
      <c r="Q252" s="193"/>
      <c r="R252" s="194">
        <f>SUM(R253:R254)</f>
        <v>0</v>
      </c>
      <c r="S252" s="193"/>
      <c r="T252" s="195">
        <f>SUM(T253:T254)</f>
        <v>0</v>
      </c>
      <c r="AR252" s="196" t="s">
        <v>82</v>
      </c>
      <c r="AT252" s="197" t="s">
        <v>73</v>
      </c>
      <c r="AU252" s="197" t="s">
        <v>82</v>
      </c>
      <c r="AY252" s="196" t="s">
        <v>140</v>
      </c>
      <c r="BK252" s="198">
        <f>SUM(BK253:BK254)</f>
        <v>0</v>
      </c>
    </row>
    <row r="253" spans="1:65" s="2" customFormat="1" ht="16.5" customHeight="1">
      <c r="A253" s="35"/>
      <c r="B253" s="36"/>
      <c r="C253" s="201" t="s">
        <v>283</v>
      </c>
      <c r="D253" s="201" t="s">
        <v>143</v>
      </c>
      <c r="E253" s="202" t="s">
        <v>284</v>
      </c>
      <c r="F253" s="203" t="s">
        <v>285</v>
      </c>
      <c r="G253" s="204" t="s">
        <v>248</v>
      </c>
      <c r="H253" s="205">
        <v>4.2380000000000004</v>
      </c>
      <c r="I253" s="206"/>
      <c r="J253" s="207">
        <f>ROUND(I253*H253,2)</f>
        <v>0</v>
      </c>
      <c r="K253" s="208"/>
      <c r="L253" s="40"/>
      <c r="M253" s="209" t="s">
        <v>1</v>
      </c>
      <c r="N253" s="210" t="s">
        <v>39</v>
      </c>
      <c r="O253" s="72"/>
      <c r="P253" s="211">
        <f>O253*H253</f>
        <v>0</v>
      </c>
      <c r="Q253" s="211">
        <v>0</v>
      </c>
      <c r="R253" s="211">
        <f>Q253*H253</f>
        <v>0</v>
      </c>
      <c r="S253" s="211">
        <v>0</v>
      </c>
      <c r="T253" s="212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13" t="s">
        <v>147</v>
      </c>
      <c r="AT253" s="213" t="s">
        <v>143</v>
      </c>
      <c r="AU253" s="213" t="s">
        <v>84</v>
      </c>
      <c r="AY253" s="18" t="s">
        <v>140</v>
      </c>
      <c r="BE253" s="214">
        <f>IF(N253="základní",J253,0)</f>
        <v>0</v>
      </c>
      <c r="BF253" s="214">
        <f>IF(N253="snížená",J253,0)</f>
        <v>0</v>
      </c>
      <c r="BG253" s="214">
        <f>IF(N253="zákl. přenesená",J253,0)</f>
        <v>0</v>
      </c>
      <c r="BH253" s="214">
        <f>IF(N253="sníž. přenesená",J253,0)</f>
        <v>0</v>
      </c>
      <c r="BI253" s="214">
        <f>IF(N253="nulová",J253,0)</f>
        <v>0</v>
      </c>
      <c r="BJ253" s="18" t="s">
        <v>82</v>
      </c>
      <c r="BK253" s="214">
        <f>ROUND(I253*H253,2)</f>
        <v>0</v>
      </c>
      <c r="BL253" s="18" t="s">
        <v>147</v>
      </c>
      <c r="BM253" s="213" t="s">
        <v>286</v>
      </c>
    </row>
    <row r="254" spans="1:65" s="2" customFormat="1" ht="24" customHeight="1">
      <c r="A254" s="35"/>
      <c r="B254" s="36"/>
      <c r="C254" s="201" t="s">
        <v>154</v>
      </c>
      <c r="D254" s="201" t="s">
        <v>143</v>
      </c>
      <c r="E254" s="202" t="s">
        <v>287</v>
      </c>
      <c r="F254" s="203" t="s">
        <v>288</v>
      </c>
      <c r="G254" s="204" t="s">
        <v>248</v>
      </c>
      <c r="H254" s="205">
        <v>4.2380000000000004</v>
      </c>
      <c r="I254" s="206"/>
      <c r="J254" s="207">
        <f>ROUND(I254*H254,2)</f>
        <v>0</v>
      </c>
      <c r="K254" s="208"/>
      <c r="L254" s="40"/>
      <c r="M254" s="209" t="s">
        <v>1</v>
      </c>
      <c r="N254" s="210" t="s">
        <v>39</v>
      </c>
      <c r="O254" s="72"/>
      <c r="P254" s="211">
        <f>O254*H254</f>
        <v>0</v>
      </c>
      <c r="Q254" s="211">
        <v>0</v>
      </c>
      <c r="R254" s="211">
        <f>Q254*H254</f>
        <v>0</v>
      </c>
      <c r="S254" s="211">
        <v>0</v>
      </c>
      <c r="T254" s="212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13" t="s">
        <v>147</v>
      </c>
      <c r="AT254" s="213" t="s">
        <v>143</v>
      </c>
      <c r="AU254" s="213" t="s">
        <v>84</v>
      </c>
      <c r="AY254" s="18" t="s">
        <v>140</v>
      </c>
      <c r="BE254" s="214">
        <f>IF(N254="základní",J254,0)</f>
        <v>0</v>
      </c>
      <c r="BF254" s="214">
        <f>IF(N254="snížená",J254,0)</f>
        <v>0</v>
      </c>
      <c r="BG254" s="214">
        <f>IF(N254="zákl. přenesená",J254,0)</f>
        <v>0</v>
      </c>
      <c r="BH254" s="214">
        <f>IF(N254="sníž. přenesená",J254,0)</f>
        <v>0</v>
      </c>
      <c r="BI254" s="214">
        <f>IF(N254="nulová",J254,0)</f>
        <v>0</v>
      </c>
      <c r="BJ254" s="18" t="s">
        <v>82</v>
      </c>
      <c r="BK254" s="214">
        <f>ROUND(I254*H254,2)</f>
        <v>0</v>
      </c>
      <c r="BL254" s="18" t="s">
        <v>147</v>
      </c>
      <c r="BM254" s="213" t="s">
        <v>289</v>
      </c>
    </row>
    <row r="255" spans="1:65" s="12" customFormat="1" ht="25.9" customHeight="1">
      <c r="B255" s="185"/>
      <c r="C255" s="186"/>
      <c r="D255" s="187" t="s">
        <v>73</v>
      </c>
      <c r="E255" s="188" t="s">
        <v>290</v>
      </c>
      <c r="F255" s="188" t="s">
        <v>291</v>
      </c>
      <c r="G255" s="186"/>
      <c r="H255" s="186"/>
      <c r="I255" s="189"/>
      <c r="J255" s="190">
        <f>BK255</f>
        <v>0</v>
      </c>
      <c r="K255" s="186"/>
      <c r="L255" s="191"/>
      <c r="M255" s="192"/>
      <c r="N255" s="193"/>
      <c r="O255" s="193"/>
      <c r="P255" s="194">
        <f>P256+P298+P302+P325+P335+P516+P737+P808+P853+P866</f>
        <v>0</v>
      </c>
      <c r="Q255" s="193"/>
      <c r="R255" s="194">
        <f>R256+R298+R302+R325+R335+R516+R737+R808+R853+R866</f>
        <v>13.647398130000001</v>
      </c>
      <c r="S255" s="193"/>
      <c r="T255" s="195">
        <f>T256+T298+T302+T325+T335+T516+T737+T808+T853+T866</f>
        <v>7.9138375700000001</v>
      </c>
      <c r="AR255" s="196" t="s">
        <v>84</v>
      </c>
      <c r="AT255" s="197" t="s">
        <v>73</v>
      </c>
      <c r="AU255" s="197" t="s">
        <v>74</v>
      </c>
      <c r="AY255" s="196" t="s">
        <v>140</v>
      </c>
      <c r="BK255" s="198">
        <f>BK256+BK298+BK302+BK325+BK335+BK516+BK737+BK808+BK853+BK866</f>
        <v>0</v>
      </c>
    </row>
    <row r="256" spans="1:65" s="12" customFormat="1" ht="22.9" customHeight="1">
      <c r="B256" s="185"/>
      <c r="C256" s="186"/>
      <c r="D256" s="187" t="s">
        <v>73</v>
      </c>
      <c r="E256" s="199" t="s">
        <v>292</v>
      </c>
      <c r="F256" s="199" t="s">
        <v>293</v>
      </c>
      <c r="G256" s="186"/>
      <c r="H256" s="186"/>
      <c r="I256" s="189"/>
      <c r="J256" s="200">
        <f>BK256</f>
        <v>0</v>
      </c>
      <c r="K256" s="186"/>
      <c r="L256" s="191"/>
      <c r="M256" s="192"/>
      <c r="N256" s="193"/>
      <c r="O256" s="193"/>
      <c r="P256" s="194">
        <f>SUM(P257:P297)</f>
        <v>0</v>
      </c>
      <c r="Q256" s="193"/>
      <c r="R256" s="194">
        <f>SUM(R257:R297)</f>
        <v>1.9562737800000001</v>
      </c>
      <c r="S256" s="193"/>
      <c r="T256" s="195">
        <f>SUM(T257:T297)</f>
        <v>3.1406880000000004</v>
      </c>
      <c r="AR256" s="196" t="s">
        <v>84</v>
      </c>
      <c r="AT256" s="197" t="s">
        <v>73</v>
      </c>
      <c r="AU256" s="197" t="s">
        <v>82</v>
      </c>
      <c r="AY256" s="196" t="s">
        <v>140</v>
      </c>
      <c r="BK256" s="198">
        <f>SUM(BK257:BK297)</f>
        <v>0</v>
      </c>
    </row>
    <row r="257" spans="1:65" s="2" customFormat="1" ht="24" customHeight="1">
      <c r="A257" s="35"/>
      <c r="B257" s="36"/>
      <c r="C257" s="201" t="s">
        <v>294</v>
      </c>
      <c r="D257" s="201" t="s">
        <v>143</v>
      </c>
      <c r="E257" s="202" t="s">
        <v>295</v>
      </c>
      <c r="F257" s="203" t="s">
        <v>296</v>
      </c>
      <c r="G257" s="204" t="s">
        <v>165</v>
      </c>
      <c r="H257" s="205">
        <v>65.912000000000006</v>
      </c>
      <c r="I257" s="206"/>
      <c r="J257" s="207">
        <f>ROUND(I257*H257,2)</f>
        <v>0</v>
      </c>
      <c r="K257" s="208"/>
      <c r="L257" s="40"/>
      <c r="M257" s="209" t="s">
        <v>1</v>
      </c>
      <c r="N257" s="210" t="s">
        <v>39</v>
      </c>
      <c r="O257" s="72"/>
      <c r="P257" s="211">
        <f>O257*H257</f>
        <v>0</v>
      </c>
      <c r="Q257" s="211">
        <v>0</v>
      </c>
      <c r="R257" s="211">
        <f>Q257*H257</f>
        <v>0</v>
      </c>
      <c r="S257" s="211">
        <v>0</v>
      </c>
      <c r="T257" s="212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13" t="s">
        <v>233</v>
      </c>
      <c r="AT257" s="213" t="s">
        <v>143</v>
      </c>
      <c r="AU257" s="213" t="s">
        <v>84</v>
      </c>
      <c r="AY257" s="18" t="s">
        <v>140</v>
      </c>
      <c r="BE257" s="214">
        <f>IF(N257="základní",J257,0)</f>
        <v>0</v>
      </c>
      <c r="BF257" s="214">
        <f>IF(N257="snížená",J257,0)</f>
        <v>0</v>
      </c>
      <c r="BG257" s="214">
        <f>IF(N257="zákl. přenesená",J257,0)</f>
        <v>0</v>
      </c>
      <c r="BH257" s="214">
        <f>IF(N257="sníž. přenesená",J257,0)</f>
        <v>0</v>
      </c>
      <c r="BI257" s="214">
        <f>IF(N257="nulová",J257,0)</f>
        <v>0</v>
      </c>
      <c r="BJ257" s="18" t="s">
        <v>82</v>
      </c>
      <c r="BK257" s="214">
        <f>ROUND(I257*H257,2)</f>
        <v>0</v>
      </c>
      <c r="BL257" s="18" t="s">
        <v>233</v>
      </c>
      <c r="BM257" s="213" t="s">
        <v>297</v>
      </c>
    </row>
    <row r="258" spans="1:65" s="13" customFormat="1" ht="11.25">
      <c r="B258" s="215"/>
      <c r="C258" s="216"/>
      <c r="D258" s="217" t="s">
        <v>149</v>
      </c>
      <c r="E258" s="218" t="s">
        <v>1</v>
      </c>
      <c r="F258" s="219" t="s">
        <v>298</v>
      </c>
      <c r="G258" s="216"/>
      <c r="H258" s="218" t="s">
        <v>1</v>
      </c>
      <c r="I258" s="220"/>
      <c r="J258" s="216"/>
      <c r="K258" s="216"/>
      <c r="L258" s="221"/>
      <c r="M258" s="222"/>
      <c r="N258" s="223"/>
      <c r="O258" s="223"/>
      <c r="P258" s="223"/>
      <c r="Q258" s="223"/>
      <c r="R258" s="223"/>
      <c r="S258" s="223"/>
      <c r="T258" s="224"/>
      <c r="AT258" s="225" t="s">
        <v>149</v>
      </c>
      <c r="AU258" s="225" t="s">
        <v>84</v>
      </c>
      <c r="AV258" s="13" t="s">
        <v>82</v>
      </c>
      <c r="AW258" s="13" t="s">
        <v>31</v>
      </c>
      <c r="AX258" s="13" t="s">
        <v>74</v>
      </c>
      <c r="AY258" s="225" t="s">
        <v>140</v>
      </c>
    </row>
    <row r="259" spans="1:65" s="13" customFormat="1" ht="11.25">
      <c r="B259" s="215"/>
      <c r="C259" s="216"/>
      <c r="D259" s="217" t="s">
        <v>149</v>
      </c>
      <c r="E259" s="218" t="s">
        <v>1</v>
      </c>
      <c r="F259" s="219" t="s">
        <v>151</v>
      </c>
      <c r="G259" s="216"/>
      <c r="H259" s="218" t="s">
        <v>1</v>
      </c>
      <c r="I259" s="220"/>
      <c r="J259" s="216"/>
      <c r="K259" s="216"/>
      <c r="L259" s="221"/>
      <c r="M259" s="222"/>
      <c r="N259" s="223"/>
      <c r="O259" s="223"/>
      <c r="P259" s="223"/>
      <c r="Q259" s="223"/>
      <c r="R259" s="223"/>
      <c r="S259" s="223"/>
      <c r="T259" s="224"/>
      <c r="AT259" s="225" t="s">
        <v>149</v>
      </c>
      <c r="AU259" s="225" t="s">
        <v>84</v>
      </c>
      <c r="AV259" s="13" t="s">
        <v>82</v>
      </c>
      <c r="AW259" s="13" t="s">
        <v>31</v>
      </c>
      <c r="AX259" s="13" t="s">
        <v>74</v>
      </c>
      <c r="AY259" s="225" t="s">
        <v>140</v>
      </c>
    </row>
    <row r="260" spans="1:65" s="14" customFormat="1" ht="11.25">
      <c r="B260" s="226"/>
      <c r="C260" s="227"/>
      <c r="D260" s="217" t="s">
        <v>149</v>
      </c>
      <c r="E260" s="228" t="s">
        <v>1</v>
      </c>
      <c r="F260" s="229" t="s">
        <v>299</v>
      </c>
      <c r="G260" s="227"/>
      <c r="H260" s="230">
        <v>53.311999999999998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AT260" s="236" t="s">
        <v>149</v>
      </c>
      <c r="AU260" s="236" t="s">
        <v>84</v>
      </c>
      <c r="AV260" s="14" t="s">
        <v>84</v>
      </c>
      <c r="AW260" s="14" t="s">
        <v>31</v>
      </c>
      <c r="AX260" s="14" t="s">
        <v>74</v>
      </c>
      <c r="AY260" s="236" t="s">
        <v>140</v>
      </c>
    </row>
    <row r="261" spans="1:65" s="13" customFormat="1" ht="11.25">
      <c r="B261" s="215"/>
      <c r="C261" s="216"/>
      <c r="D261" s="217" t="s">
        <v>149</v>
      </c>
      <c r="E261" s="218" t="s">
        <v>1</v>
      </c>
      <c r="F261" s="219" t="s">
        <v>153</v>
      </c>
      <c r="G261" s="216"/>
      <c r="H261" s="218" t="s">
        <v>1</v>
      </c>
      <c r="I261" s="220"/>
      <c r="J261" s="216"/>
      <c r="K261" s="216"/>
      <c r="L261" s="221"/>
      <c r="M261" s="222"/>
      <c r="N261" s="223"/>
      <c r="O261" s="223"/>
      <c r="P261" s="223"/>
      <c r="Q261" s="223"/>
      <c r="R261" s="223"/>
      <c r="S261" s="223"/>
      <c r="T261" s="224"/>
      <c r="AT261" s="225" t="s">
        <v>149</v>
      </c>
      <c r="AU261" s="225" t="s">
        <v>84</v>
      </c>
      <c r="AV261" s="13" t="s">
        <v>82</v>
      </c>
      <c r="AW261" s="13" t="s">
        <v>31</v>
      </c>
      <c r="AX261" s="13" t="s">
        <v>74</v>
      </c>
      <c r="AY261" s="225" t="s">
        <v>140</v>
      </c>
    </row>
    <row r="262" spans="1:65" s="14" customFormat="1" ht="11.25">
      <c r="B262" s="226"/>
      <c r="C262" s="227"/>
      <c r="D262" s="217" t="s">
        <v>149</v>
      </c>
      <c r="E262" s="228" t="s">
        <v>1</v>
      </c>
      <c r="F262" s="229" t="s">
        <v>300</v>
      </c>
      <c r="G262" s="227"/>
      <c r="H262" s="230">
        <v>12.6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AT262" s="236" t="s">
        <v>149</v>
      </c>
      <c r="AU262" s="236" t="s">
        <v>84</v>
      </c>
      <c r="AV262" s="14" t="s">
        <v>84</v>
      </c>
      <c r="AW262" s="14" t="s">
        <v>31</v>
      </c>
      <c r="AX262" s="14" t="s">
        <v>74</v>
      </c>
      <c r="AY262" s="236" t="s">
        <v>140</v>
      </c>
    </row>
    <row r="263" spans="1:65" s="15" customFormat="1" ht="11.25">
      <c r="B263" s="237"/>
      <c r="C263" s="238"/>
      <c r="D263" s="217" t="s">
        <v>149</v>
      </c>
      <c r="E263" s="239" t="s">
        <v>1</v>
      </c>
      <c r="F263" s="240" t="s">
        <v>155</v>
      </c>
      <c r="G263" s="238"/>
      <c r="H263" s="241">
        <v>65.911999999999992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AT263" s="247" t="s">
        <v>149</v>
      </c>
      <c r="AU263" s="247" t="s">
        <v>84</v>
      </c>
      <c r="AV263" s="15" t="s">
        <v>147</v>
      </c>
      <c r="AW263" s="15" t="s">
        <v>31</v>
      </c>
      <c r="AX263" s="15" t="s">
        <v>82</v>
      </c>
      <c r="AY263" s="247" t="s">
        <v>140</v>
      </c>
    </row>
    <row r="264" spans="1:65" s="2" customFormat="1" ht="36" customHeight="1">
      <c r="A264" s="35"/>
      <c r="B264" s="36"/>
      <c r="C264" s="248" t="s">
        <v>301</v>
      </c>
      <c r="D264" s="248" t="s">
        <v>178</v>
      </c>
      <c r="E264" s="249" t="s">
        <v>302</v>
      </c>
      <c r="F264" s="250" t="s">
        <v>303</v>
      </c>
      <c r="G264" s="251" t="s">
        <v>165</v>
      </c>
      <c r="H264" s="252">
        <v>67.23</v>
      </c>
      <c r="I264" s="253"/>
      <c r="J264" s="254">
        <f>ROUND(I264*H264,2)</f>
        <v>0</v>
      </c>
      <c r="K264" s="255"/>
      <c r="L264" s="256"/>
      <c r="M264" s="257" t="s">
        <v>1</v>
      </c>
      <c r="N264" s="258" t="s">
        <v>39</v>
      </c>
      <c r="O264" s="72"/>
      <c r="P264" s="211">
        <f>O264*H264</f>
        <v>0</v>
      </c>
      <c r="Q264" s="211">
        <v>2.5000000000000001E-3</v>
      </c>
      <c r="R264" s="211">
        <f>Q264*H264</f>
        <v>0.168075</v>
      </c>
      <c r="S264" s="211">
        <v>0</v>
      </c>
      <c r="T264" s="212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13" t="s">
        <v>304</v>
      </c>
      <c r="AT264" s="213" t="s">
        <v>178</v>
      </c>
      <c r="AU264" s="213" t="s">
        <v>84</v>
      </c>
      <c r="AY264" s="18" t="s">
        <v>140</v>
      </c>
      <c r="BE264" s="214">
        <f>IF(N264="základní",J264,0)</f>
        <v>0</v>
      </c>
      <c r="BF264" s="214">
        <f>IF(N264="snížená",J264,0)</f>
        <v>0</v>
      </c>
      <c r="BG264" s="214">
        <f>IF(N264="zákl. přenesená",J264,0)</f>
        <v>0</v>
      </c>
      <c r="BH264" s="214">
        <f>IF(N264="sníž. přenesená",J264,0)</f>
        <v>0</v>
      </c>
      <c r="BI264" s="214">
        <f>IF(N264="nulová",J264,0)</f>
        <v>0</v>
      </c>
      <c r="BJ264" s="18" t="s">
        <v>82</v>
      </c>
      <c r="BK264" s="214">
        <f>ROUND(I264*H264,2)</f>
        <v>0</v>
      </c>
      <c r="BL264" s="18" t="s">
        <v>233</v>
      </c>
      <c r="BM264" s="213" t="s">
        <v>305</v>
      </c>
    </row>
    <row r="265" spans="1:65" s="14" customFormat="1" ht="11.25">
      <c r="B265" s="226"/>
      <c r="C265" s="227"/>
      <c r="D265" s="217" t="s">
        <v>149</v>
      </c>
      <c r="E265" s="227"/>
      <c r="F265" s="229" t="s">
        <v>306</v>
      </c>
      <c r="G265" s="227"/>
      <c r="H265" s="230">
        <v>67.23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AT265" s="236" t="s">
        <v>149</v>
      </c>
      <c r="AU265" s="236" t="s">
        <v>84</v>
      </c>
      <c r="AV265" s="14" t="s">
        <v>84</v>
      </c>
      <c r="AW265" s="14" t="s">
        <v>4</v>
      </c>
      <c r="AX265" s="14" t="s">
        <v>82</v>
      </c>
      <c r="AY265" s="236" t="s">
        <v>140</v>
      </c>
    </row>
    <row r="266" spans="1:65" s="2" customFormat="1" ht="24" customHeight="1">
      <c r="A266" s="35"/>
      <c r="B266" s="36"/>
      <c r="C266" s="201" t="s">
        <v>307</v>
      </c>
      <c r="D266" s="201" t="s">
        <v>143</v>
      </c>
      <c r="E266" s="202" t="s">
        <v>308</v>
      </c>
      <c r="F266" s="203" t="s">
        <v>309</v>
      </c>
      <c r="G266" s="204" t="s">
        <v>165</v>
      </c>
      <c r="H266" s="205">
        <v>100.35</v>
      </c>
      <c r="I266" s="206"/>
      <c r="J266" s="207">
        <f>ROUND(I266*H266,2)</f>
        <v>0</v>
      </c>
      <c r="K266" s="208"/>
      <c r="L266" s="40"/>
      <c r="M266" s="209" t="s">
        <v>1</v>
      </c>
      <c r="N266" s="210" t="s">
        <v>39</v>
      </c>
      <c r="O266" s="72"/>
      <c r="P266" s="211">
        <f>O266*H266</f>
        <v>0</v>
      </c>
      <c r="Q266" s="211">
        <v>1.6000000000000001E-4</v>
      </c>
      <c r="R266" s="211">
        <f>Q266*H266</f>
        <v>1.6056000000000001E-2</v>
      </c>
      <c r="S266" s="211">
        <v>0</v>
      </c>
      <c r="T266" s="212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13" t="s">
        <v>233</v>
      </c>
      <c r="AT266" s="213" t="s">
        <v>143</v>
      </c>
      <c r="AU266" s="213" t="s">
        <v>84</v>
      </c>
      <c r="AY266" s="18" t="s">
        <v>140</v>
      </c>
      <c r="BE266" s="214">
        <f>IF(N266="základní",J266,0)</f>
        <v>0</v>
      </c>
      <c r="BF266" s="214">
        <f>IF(N266="snížená",J266,0)</f>
        <v>0</v>
      </c>
      <c r="BG266" s="214">
        <f>IF(N266="zákl. přenesená",J266,0)</f>
        <v>0</v>
      </c>
      <c r="BH266" s="214">
        <f>IF(N266="sníž. přenesená",J266,0)</f>
        <v>0</v>
      </c>
      <c r="BI266" s="214">
        <f>IF(N266="nulová",J266,0)</f>
        <v>0</v>
      </c>
      <c r="BJ266" s="18" t="s">
        <v>82</v>
      </c>
      <c r="BK266" s="214">
        <f>ROUND(I266*H266,2)</f>
        <v>0</v>
      </c>
      <c r="BL266" s="18" t="s">
        <v>233</v>
      </c>
      <c r="BM266" s="213" t="s">
        <v>310</v>
      </c>
    </row>
    <row r="267" spans="1:65" s="13" customFormat="1" ht="11.25">
      <c r="B267" s="215"/>
      <c r="C267" s="216"/>
      <c r="D267" s="217" t="s">
        <v>149</v>
      </c>
      <c r="E267" s="218" t="s">
        <v>1</v>
      </c>
      <c r="F267" s="219" t="s">
        <v>251</v>
      </c>
      <c r="G267" s="216"/>
      <c r="H267" s="218" t="s">
        <v>1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149</v>
      </c>
      <c r="AU267" s="225" t="s">
        <v>84</v>
      </c>
      <c r="AV267" s="13" t="s">
        <v>82</v>
      </c>
      <c r="AW267" s="13" t="s">
        <v>31</v>
      </c>
      <c r="AX267" s="13" t="s">
        <v>74</v>
      </c>
      <c r="AY267" s="225" t="s">
        <v>140</v>
      </c>
    </row>
    <row r="268" spans="1:65" s="14" customFormat="1" ht="11.25">
      <c r="B268" s="226"/>
      <c r="C268" s="227"/>
      <c r="D268" s="217" t="s">
        <v>149</v>
      </c>
      <c r="E268" s="228" t="s">
        <v>1</v>
      </c>
      <c r="F268" s="229" t="s">
        <v>311</v>
      </c>
      <c r="G268" s="227"/>
      <c r="H268" s="230">
        <v>89.85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AT268" s="236" t="s">
        <v>149</v>
      </c>
      <c r="AU268" s="236" t="s">
        <v>84</v>
      </c>
      <c r="AV268" s="14" t="s">
        <v>84</v>
      </c>
      <c r="AW268" s="14" t="s">
        <v>31</v>
      </c>
      <c r="AX268" s="14" t="s">
        <v>74</v>
      </c>
      <c r="AY268" s="236" t="s">
        <v>140</v>
      </c>
    </row>
    <row r="269" spans="1:65" s="13" customFormat="1" ht="11.25">
      <c r="B269" s="215"/>
      <c r="C269" s="216"/>
      <c r="D269" s="217" t="s">
        <v>149</v>
      </c>
      <c r="E269" s="218" t="s">
        <v>1</v>
      </c>
      <c r="F269" s="219" t="s">
        <v>312</v>
      </c>
      <c r="G269" s="216"/>
      <c r="H269" s="218" t="s">
        <v>1</v>
      </c>
      <c r="I269" s="220"/>
      <c r="J269" s="216"/>
      <c r="K269" s="216"/>
      <c r="L269" s="221"/>
      <c r="M269" s="222"/>
      <c r="N269" s="223"/>
      <c r="O269" s="223"/>
      <c r="P269" s="223"/>
      <c r="Q269" s="223"/>
      <c r="R269" s="223"/>
      <c r="S269" s="223"/>
      <c r="T269" s="224"/>
      <c r="AT269" s="225" t="s">
        <v>149</v>
      </c>
      <c r="AU269" s="225" t="s">
        <v>84</v>
      </c>
      <c r="AV269" s="13" t="s">
        <v>82</v>
      </c>
      <c r="AW269" s="13" t="s">
        <v>31</v>
      </c>
      <c r="AX269" s="13" t="s">
        <v>74</v>
      </c>
      <c r="AY269" s="225" t="s">
        <v>140</v>
      </c>
    </row>
    <row r="270" spans="1:65" s="14" customFormat="1" ht="11.25">
      <c r="B270" s="226"/>
      <c r="C270" s="227"/>
      <c r="D270" s="217" t="s">
        <v>149</v>
      </c>
      <c r="E270" s="228" t="s">
        <v>1</v>
      </c>
      <c r="F270" s="229" t="s">
        <v>313</v>
      </c>
      <c r="G270" s="227"/>
      <c r="H270" s="230">
        <v>10.5</v>
      </c>
      <c r="I270" s="231"/>
      <c r="J270" s="227"/>
      <c r="K270" s="227"/>
      <c r="L270" s="232"/>
      <c r="M270" s="233"/>
      <c r="N270" s="234"/>
      <c r="O270" s="234"/>
      <c r="P270" s="234"/>
      <c r="Q270" s="234"/>
      <c r="R270" s="234"/>
      <c r="S270" s="234"/>
      <c r="T270" s="235"/>
      <c r="AT270" s="236" t="s">
        <v>149</v>
      </c>
      <c r="AU270" s="236" t="s">
        <v>84</v>
      </c>
      <c r="AV270" s="14" t="s">
        <v>84</v>
      </c>
      <c r="AW270" s="14" t="s">
        <v>31</v>
      </c>
      <c r="AX270" s="14" t="s">
        <v>74</v>
      </c>
      <c r="AY270" s="236" t="s">
        <v>140</v>
      </c>
    </row>
    <row r="271" spans="1:65" s="15" customFormat="1" ht="11.25">
      <c r="B271" s="237"/>
      <c r="C271" s="238"/>
      <c r="D271" s="217" t="s">
        <v>149</v>
      </c>
      <c r="E271" s="239" t="s">
        <v>1</v>
      </c>
      <c r="F271" s="240" t="s">
        <v>155</v>
      </c>
      <c r="G271" s="238"/>
      <c r="H271" s="241">
        <v>100.35</v>
      </c>
      <c r="I271" s="242"/>
      <c r="J271" s="238"/>
      <c r="K271" s="238"/>
      <c r="L271" s="243"/>
      <c r="M271" s="244"/>
      <c r="N271" s="245"/>
      <c r="O271" s="245"/>
      <c r="P271" s="245"/>
      <c r="Q271" s="245"/>
      <c r="R271" s="245"/>
      <c r="S271" s="245"/>
      <c r="T271" s="246"/>
      <c r="AT271" s="247" t="s">
        <v>149</v>
      </c>
      <c r="AU271" s="247" t="s">
        <v>84</v>
      </c>
      <c r="AV271" s="15" t="s">
        <v>147</v>
      </c>
      <c r="AW271" s="15" t="s">
        <v>31</v>
      </c>
      <c r="AX271" s="15" t="s">
        <v>82</v>
      </c>
      <c r="AY271" s="247" t="s">
        <v>140</v>
      </c>
    </row>
    <row r="272" spans="1:65" s="2" customFormat="1" ht="24" customHeight="1">
      <c r="A272" s="35"/>
      <c r="B272" s="36"/>
      <c r="C272" s="248" t="s">
        <v>314</v>
      </c>
      <c r="D272" s="248" t="s">
        <v>178</v>
      </c>
      <c r="E272" s="249" t="s">
        <v>315</v>
      </c>
      <c r="F272" s="250" t="s">
        <v>316</v>
      </c>
      <c r="G272" s="251" t="s">
        <v>165</v>
      </c>
      <c r="H272" s="252">
        <v>110.38500000000001</v>
      </c>
      <c r="I272" s="253"/>
      <c r="J272" s="254">
        <f>ROUND(I272*H272,2)</f>
        <v>0</v>
      </c>
      <c r="K272" s="255"/>
      <c r="L272" s="256"/>
      <c r="M272" s="257" t="s">
        <v>1</v>
      </c>
      <c r="N272" s="258" t="s">
        <v>39</v>
      </c>
      <c r="O272" s="72"/>
      <c r="P272" s="211">
        <f>O272*H272</f>
        <v>0</v>
      </c>
      <c r="Q272" s="211">
        <v>3.5999999999999999E-3</v>
      </c>
      <c r="R272" s="211">
        <f>Q272*H272</f>
        <v>0.39738600000000002</v>
      </c>
      <c r="S272" s="211">
        <v>0</v>
      </c>
      <c r="T272" s="212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13" t="s">
        <v>304</v>
      </c>
      <c r="AT272" s="213" t="s">
        <v>178</v>
      </c>
      <c r="AU272" s="213" t="s">
        <v>84</v>
      </c>
      <c r="AY272" s="18" t="s">
        <v>140</v>
      </c>
      <c r="BE272" s="214">
        <f>IF(N272="základní",J272,0)</f>
        <v>0</v>
      </c>
      <c r="BF272" s="214">
        <f>IF(N272="snížená",J272,0)</f>
        <v>0</v>
      </c>
      <c r="BG272" s="214">
        <f>IF(N272="zákl. přenesená",J272,0)</f>
        <v>0</v>
      </c>
      <c r="BH272" s="214">
        <f>IF(N272="sníž. přenesená",J272,0)</f>
        <v>0</v>
      </c>
      <c r="BI272" s="214">
        <f>IF(N272="nulová",J272,0)</f>
        <v>0</v>
      </c>
      <c r="BJ272" s="18" t="s">
        <v>82</v>
      </c>
      <c r="BK272" s="214">
        <f>ROUND(I272*H272,2)</f>
        <v>0</v>
      </c>
      <c r="BL272" s="18" t="s">
        <v>233</v>
      </c>
      <c r="BM272" s="213" t="s">
        <v>317</v>
      </c>
    </row>
    <row r="273" spans="1:65" s="13" customFormat="1" ht="11.25">
      <c r="B273" s="215"/>
      <c r="C273" s="216"/>
      <c r="D273" s="217" t="s">
        <v>149</v>
      </c>
      <c r="E273" s="218" t="s">
        <v>1</v>
      </c>
      <c r="F273" s="219" t="s">
        <v>251</v>
      </c>
      <c r="G273" s="216"/>
      <c r="H273" s="218" t="s">
        <v>1</v>
      </c>
      <c r="I273" s="220"/>
      <c r="J273" s="216"/>
      <c r="K273" s="216"/>
      <c r="L273" s="221"/>
      <c r="M273" s="222"/>
      <c r="N273" s="223"/>
      <c r="O273" s="223"/>
      <c r="P273" s="223"/>
      <c r="Q273" s="223"/>
      <c r="R273" s="223"/>
      <c r="S273" s="223"/>
      <c r="T273" s="224"/>
      <c r="AT273" s="225" t="s">
        <v>149</v>
      </c>
      <c r="AU273" s="225" t="s">
        <v>84</v>
      </c>
      <c r="AV273" s="13" t="s">
        <v>82</v>
      </c>
      <c r="AW273" s="13" t="s">
        <v>31</v>
      </c>
      <c r="AX273" s="13" t="s">
        <v>74</v>
      </c>
      <c r="AY273" s="225" t="s">
        <v>140</v>
      </c>
    </row>
    <row r="274" spans="1:65" s="14" customFormat="1" ht="11.25">
      <c r="B274" s="226"/>
      <c r="C274" s="227"/>
      <c r="D274" s="217" t="s">
        <v>149</v>
      </c>
      <c r="E274" s="228" t="s">
        <v>1</v>
      </c>
      <c r="F274" s="229" t="s">
        <v>311</v>
      </c>
      <c r="G274" s="227"/>
      <c r="H274" s="230">
        <v>89.85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AT274" s="236" t="s">
        <v>149</v>
      </c>
      <c r="AU274" s="236" t="s">
        <v>84</v>
      </c>
      <c r="AV274" s="14" t="s">
        <v>84</v>
      </c>
      <c r="AW274" s="14" t="s">
        <v>31</v>
      </c>
      <c r="AX274" s="14" t="s">
        <v>74</v>
      </c>
      <c r="AY274" s="236" t="s">
        <v>140</v>
      </c>
    </row>
    <row r="275" spans="1:65" s="13" customFormat="1" ht="11.25">
      <c r="B275" s="215"/>
      <c r="C275" s="216"/>
      <c r="D275" s="217" t="s">
        <v>149</v>
      </c>
      <c r="E275" s="218" t="s">
        <v>1</v>
      </c>
      <c r="F275" s="219" t="s">
        <v>312</v>
      </c>
      <c r="G275" s="216"/>
      <c r="H275" s="218" t="s">
        <v>1</v>
      </c>
      <c r="I275" s="220"/>
      <c r="J275" s="216"/>
      <c r="K275" s="216"/>
      <c r="L275" s="221"/>
      <c r="M275" s="222"/>
      <c r="N275" s="223"/>
      <c r="O275" s="223"/>
      <c r="P275" s="223"/>
      <c r="Q275" s="223"/>
      <c r="R275" s="223"/>
      <c r="S275" s="223"/>
      <c r="T275" s="224"/>
      <c r="AT275" s="225" t="s">
        <v>149</v>
      </c>
      <c r="AU275" s="225" t="s">
        <v>84</v>
      </c>
      <c r="AV275" s="13" t="s">
        <v>82</v>
      </c>
      <c r="AW275" s="13" t="s">
        <v>31</v>
      </c>
      <c r="AX275" s="13" t="s">
        <v>74</v>
      </c>
      <c r="AY275" s="225" t="s">
        <v>140</v>
      </c>
    </row>
    <row r="276" spans="1:65" s="14" customFormat="1" ht="11.25">
      <c r="B276" s="226"/>
      <c r="C276" s="227"/>
      <c r="D276" s="217" t="s">
        <v>149</v>
      </c>
      <c r="E276" s="228" t="s">
        <v>1</v>
      </c>
      <c r="F276" s="229" t="s">
        <v>313</v>
      </c>
      <c r="G276" s="227"/>
      <c r="H276" s="230">
        <v>10.5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AT276" s="236" t="s">
        <v>149</v>
      </c>
      <c r="AU276" s="236" t="s">
        <v>84</v>
      </c>
      <c r="AV276" s="14" t="s">
        <v>84</v>
      </c>
      <c r="AW276" s="14" t="s">
        <v>31</v>
      </c>
      <c r="AX276" s="14" t="s">
        <v>74</v>
      </c>
      <c r="AY276" s="236" t="s">
        <v>140</v>
      </c>
    </row>
    <row r="277" spans="1:65" s="15" customFormat="1" ht="11.25">
      <c r="B277" s="237"/>
      <c r="C277" s="238"/>
      <c r="D277" s="217" t="s">
        <v>149</v>
      </c>
      <c r="E277" s="239" t="s">
        <v>1</v>
      </c>
      <c r="F277" s="240" t="s">
        <v>155</v>
      </c>
      <c r="G277" s="238"/>
      <c r="H277" s="241">
        <v>100.35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AT277" s="247" t="s">
        <v>149</v>
      </c>
      <c r="AU277" s="247" t="s">
        <v>84</v>
      </c>
      <c r="AV277" s="15" t="s">
        <v>147</v>
      </c>
      <c r="AW277" s="15" t="s">
        <v>31</v>
      </c>
      <c r="AX277" s="15" t="s">
        <v>82</v>
      </c>
      <c r="AY277" s="247" t="s">
        <v>140</v>
      </c>
    </row>
    <row r="278" spans="1:65" s="14" customFormat="1" ht="11.25">
      <c r="B278" s="226"/>
      <c r="C278" s="227"/>
      <c r="D278" s="217" t="s">
        <v>149</v>
      </c>
      <c r="E278" s="227"/>
      <c r="F278" s="229" t="s">
        <v>318</v>
      </c>
      <c r="G278" s="227"/>
      <c r="H278" s="230">
        <v>110.38500000000001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AT278" s="236" t="s">
        <v>149</v>
      </c>
      <c r="AU278" s="236" t="s">
        <v>84</v>
      </c>
      <c r="AV278" s="14" t="s">
        <v>84</v>
      </c>
      <c r="AW278" s="14" t="s">
        <v>4</v>
      </c>
      <c r="AX278" s="14" t="s">
        <v>82</v>
      </c>
      <c r="AY278" s="236" t="s">
        <v>140</v>
      </c>
    </row>
    <row r="279" spans="1:65" s="2" customFormat="1" ht="24" customHeight="1">
      <c r="A279" s="35"/>
      <c r="B279" s="36"/>
      <c r="C279" s="201" t="s">
        <v>319</v>
      </c>
      <c r="D279" s="201" t="s">
        <v>143</v>
      </c>
      <c r="E279" s="202" t="s">
        <v>320</v>
      </c>
      <c r="F279" s="203" t="s">
        <v>321</v>
      </c>
      <c r="G279" s="204" t="s">
        <v>165</v>
      </c>
      <c r="H279" s="205">
        <v>336.12599999999998</v>
      </c>
      <c r="I279" s="206"/>
      <c r="J279" s="207">
        <f>ROUND(I279*H279,2)</f>
        <v>0</v>
      </c>
      <c r="K279" s="208"/>
      <c r="L279" s="40"/>
      <c r="M279" s="209" t="s">
        <v>1</v>
      </c>
      <c r="N279" s="210" t="s">
        <v>39</v>
      </c>
      <c r="O279" s="72"/>
      <c r="P279" s="211">
        <f>O279*H279</f>
        <v>0</v>
      </c>
      <c r="Q279" s="211">
        <v>1.2999999999999999E-4</v>
      </c>
      <c r="R279" s="211">
        <f>Q279*H279</f>
        <v>4.3696379999999993E-2</v>
      </c>
      <c r="S279" s="211">
        <v>0</v>
      </c>
      <c r="T279" s="212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13" t="s">
        <v>233</v>
      </c>
      <c r="AT279" s="213" t="s">
        <v>143</v>
      </c>
      <c r="AU279" s="213" t="s">
        <v>84</v>
      </c>
      <c r="AY279" s="18" t="s">
        <v>140</v>
      </c>
      <c r="BE279" s="214">
        <f>IF(N279="základní",J279,0)</f>
        <v>0</v>
      </c>
      <c r="BF279" s="214">
        <f>IF(N279="snížená",J279,0)</f>
        <v>0</v>
      </c>
      <c r="BG279" s="214">
        <f>IF(N279="zákl. přenesená",J279,0)</f>
        <v>0</v>
      </c>
      <c r="BH279" s="214">
        <f>IF(N279="sníž. přenesená",J279,0)</f>
        <v>0</v>
      </c>
      <c r="BI279" s="214">
        <f>IF(N279="nulová",J279,0)</f>
        <v>0</v>
      </c>
      <c r="BJ279" s="18" t="s">
        <v>82</v>
      </c>
      <c r="BK279" s="214">
        <f>ROUND(I279*H279,2)</f>
        <v>0</v>
      </c>
      <c r="BL279" s="18" t="s">
        <v>233</v>
      </c>
      <c r="BM279" s="213" t="s">
        <v>322</v>
      </c>
    </row>
    <row r="280" spans="1:65" s="13" customFormat="1" ht="11.25">
      <c r="B280" s="215"/>
      <c r="C280" s="216"/>
      <c r="D280" s="217" t="s">
        <v>149</v>
      </c>
      <c r="E280" s="218" t="s">
        <v>1</v>
      </c>
      <c r="F280" s="219" t="s">
        <v>253</v>
      </c>
      <c r="G280" s="216"/>
      <c r="H280" s="218" t="s">
        <v>1</v>
      </c>
      <c r="I280" s="220"/>
      <c r="J280" s="216"/>
      <c r="K280" s="216"/>
      <c r="L280" s="221"/>
      <c r="M280" s="222"/>
      <c r="N280" s="223"/>
      <c r="O280" s="223"/>
      <c r="P280" s="223"/>
      <c r="Q280" s="223"/>
      <c r="R280" s="223"/>
      <c r="S280" s="223"/>
      <c r="T280" s="224"/>
      <c r="AT280" s="225" t="s">
        <v>149</v>
      </c>
      <c r="AU280" s="225" t="s">
        <v>84</v>
      </c>
      <c r="AV280" s="13" t="s">
        <v>82</v>
      </c>
      <c r="AW280" s="13" t="s">
        <v>31</v>
      </c>
      <c r="AX280" s="13" t="s">
        <v>74</v>
      </c>
      <c r="AY280" s="225" t="s">
        <v>140</v>
      </c>
    </row>
    <row r="281" spans="1:65" s="14" customFormat="1" ht="11.25">
      <c r="B281" s="226"/>
      <c r="C281" s="227"/>
      <c r="D281" s="217" t="s">
        <v>149</v>
      </c>
      <c r="E281" s="228" t="s">
        <v>1</v>
      </c>
      <c r="F281" s="229" t="s">
        <v>323</v>
      </c>
      <c r="G281" s="227"/>
      <c r="H281" s="230">
        <v>302.73599999999999</v>
      </c>
      <c r="I281" s="231"/>
      <c r="J281" s="227"/>
      <c r="K281" s="227"/>
      <c r="L281" s="232"/>
      <c r="M281" s="233"/>
      <c r="N281" s="234"/>
      <c r="O281" s="234"/>
      <c r="P281" s="234"/>
      <c r="Q281" s="234"/>
      <c r="R281" s="234"/>
      <c r="S281" s="234"/>
      <c r="T281" s="235"/>
      <c r="AT281" s="236" t="s">
        <v>149</v>
      </c>
      <c r="AU281" s="236" t="s">
        <v>84</v>
      </c>
      <c r="AV281" s="14" t="s">
        <v>84</v>
      </c>
      <c r="AW281" s="14" t="s">
        <v>31</v>
      </c>
      <c r="AX281" s="14" t="s">
        <v>74</v>
      </c>
      <c r="AY281" s="236" t="s">
        <v>140</v>
      </c>
    </row>
    <row r="282" spans="1:65" s="13" customFormat="1" ht="11.25">
      <c r="B282" s="215"/>
      <c r="C282" s="216"/>
      <c r="D282" s="217" t="s">
        <v>149</v>
      </c>
      <c r="E282" s="218" t="s">
        <v>1</v>
      </c>
      <c r="F282" s="219" t="s">
        <v>324</v>
      </c>
      <c r="G282" s="216"/>
      <c r="H282" s="218" t="s">
        <v>1</v>
      </c>
      <c r="I282" s="220"/>
      <c r="J282" s="216"/>
      <c r="K282" s="216"/>
      <c r="L282" s="221"/>
      <c r="M282" s="222"/>
      <c r="N282" s="223"/>
      <c r="O282" s="223"/>
      <c r="P282" s="223"/>
      <c r="Q282" s="223"/>
      <c r="R282" s="223"/>
      <c r="S282" s="223"/>
      <c r="T282" s="224"/>
      <c r="AT282" s="225" t="s">
        <v>149</v>
      </c>
      <c r="AU282" s="225" t="s">
        <v>84</v>
      </c>
      <c r="AV282" s="13" t="s">
        <v>82</v>
      </c>
      <c r="AW282" s="13" t="s">
        <v>31</v>
      </c>
      <c r="AX282" s="13" t="s">
        <v>74</v>
      </c>
      <c r="AY282" s="225" t="s">
        <v>140</v>
      </c>
    </row>
    <row r="283" spans="1:65" s="14" customFormat="1" ht="11.25">
      <c r="B283" s="226"/>
      <c r="C283" s="227"/>
      <c r="D283" s="217" t="s">
        <v>149</v>
      </c>
      <c r="E283" s="228" t="s">
        <v>1</v>
      </c>
      <c r="F283" s="229" t="s">
        <v>325</v>
      </c>
      <c r="G283" s="227"/>
      <c r="H283" s="230">
        <v>33.39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AT283" s="236" t="s">
        <v>149</v>
      </c>
      <c r="AU283" s="236" t="s">
        <v>84</v>
      </c>
      <c r="AV283" s="14" t="s">
        <v>84</v>
      </c>
      <c r="AW283" s="14" t="s">
        <v>31</v>
      </c>
      <c r="AX283" s="14" t="s">
        <v>74</v>
      </c>
      <c r="AY283" s="236" t="s">
        <v>140</v>
      </c>
    </row>
    <row r="284" spans="1:65" s="15" customFormat="1" ht="11.25">
      <c r="B284" s="237"/>
      <c r="C284" s="238"/>
      <c r="D284" s="217" t="s">
        <v>149</v>
      </c>
      <c r="E284" s="239" t="s">
        <v>1</v>
      </c>
      <c r="F284" s="240" t="s">
        <v>155</v>
      </c>
      <c r="G284" s="238"/>
      <c r="H284" s="241">
        <v>336.12599999999998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AT284" s="247" t="s">
        <v>149</v>
      </c>
      <c r="AU284" s="247" t="s">
        <v>84</v>
      </c>
      <c r="AV284" s="15" t="s">
        <v>147</v>
      </c>
      <c r="AW284" s="15" t="s">
        <v>31</v>
      </c>
      <c r="AX284" s="15" t="s">
        <v>82</v>
      </c>
      <c r="AY284" s="247" t="s">
        <v>140</v>
      </c>
    </row>
    <row r="285" spans="1:65" s="2" customFormat="1" ht="24" customHeight="1">
      <c r="A285" s="35"/>
      <c r="B285" s="36"/>
      <c r="C285" s="248" t="s">
        <v>326</v>
      </c>
      <c r="D285" s="248" t="s">
        <v>178</v>
      </c>
      <c r="E285" s="249" t="s">
        <v>315</v>
      </c>
      <c r="F285" s="250" t="s">
        <v>316</v>
      </c>
      <c r="G285" s="251" t="s">
        <v>165</v>
      </c>
      <c r="H285" s="252">
        <v>369.73899999999998</v>
      </c>
      <c r="I285" s="253"/>
      <c r="J285" s="254">
        <f>ROUND(I285*H285,2)</f>
        <v>0</v>
      </c>
      <c r="K285" s="255"/>
      <c r="L285" s="256"/>
      <c r="M285" s="257" t="s">
        <v>1</v>
      </c>
      <c r="N285" s="258" t="s">
        <v>39</v>
      </c>
      <c r="O285" s="72"/>
      <c r="P285" s="211">
        <f>O285*H285</f>
        <v>0</v>
      </c>
      <c r="Q285" s="211">
        <v>3.5999999999999999E-3</v>
      </c>
      <c r="R285" s="211">
        <f>Q285*H285</f>
        <v>1.3310603999999999</v>
      </c>
      <c r="S285" s="211">
        <v>0</v>
      </c>
      <c r="T285" s="212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13" t="s">
        <v>304</v>
      </c>
      <c r="AT285" s="213" t="s">
        <v>178</v>
      </c>
      <c r="AU285" s="213" t="s">
        <v>84</v>
      </c>
      <c r="AY285" s="18" t="s">
        <v>140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8" t="s">
        <v>82</v>
      </c>
      <c r="BK285" s="214">
        <f>ROUND(I285*H285,2)</f>
        <v>0</v>
      </c>
      <c r="BL285" s="18" t="s">
        <v>233</v>
      </c>
      <c r="BM285" s="213" t="s">
        <v>327</v>
      </c>
    </row>
    <row r="286" spans="1:65" s="13" customFormat="1" ht="11.25">
      <c r="B286" s="215"/>
      <c r="C286" s="216"/>
      <c r="D286" s="217" t="s">
        <v>149</v>
      </c>
      <c r="E286" s="218" t="s">
        <v>1</v>
      </c>
      <c r="F286" s="219" t="s">
        <v>253</v>
      </c>
      <c r="G286" s="216"/>
      <c r="H286" s="218" t="s">
        <v>1</v>
      </c>
      <c r="I286" s="220"/>
      <c r="J286" s="216"/>
      <c r="K286" s="216"/>
      <c r="L286" s="221"/>
      <c r="M286" s="222"/>
      <c r="N286" s="223"/>
      <c r="O286" s="223"/>
      <c r="P286" s="223"/>
      <c r="Q286" s="223"/>
      <c r="R286" s="223"/>
      <c r="S286" s="223"/>
      <c r="T286" s="224"/>
      <c r="AT286" s="225" t="s">
        <v>149</v>
      </c>
      <c r="AU286" s="225" t="s">
        <v>84</v>
      </c>
      <c r="AV286" s="13" t="s">
        <v>82</v>
      </c>
      <c r="AW286" s="13" t="s">
        <v>31</v>
      </c>
      <c r="AX286" s="13" t="s">
        <v>74</v>
      </c>
      <c r="AY286" s="225" t="s">
        <v>140</v>
      </c>
    </row>
    <row r="287" spans="1:65" s="14" customFormat="1" ht="11.25">
      <c r="B287" s="226"/>
      <c r="C287" s="227"/>
      <c r="D287" s="217" t="s">
        <v>149</v>
      </c>
      <c r="E287" s="228" t="s">
        <v>1</v>
      </c>
      <c r="F287" s="229" t="s">
        <v>323</v>
      </c>
      <c r="G287" s="227"/>
      <c r="H287" s="230">
        <v>302.73599999999999</v>
      </c>
      <c r="I287" s="231"/>
      <c r="J287" s="227"/>
      <c r="K287" s="227"/>
      <c r="L287" s="232"/>
      <c r="M287" s="233"/>
      <c r="N287" s="234"/>
      <c r="O287" s="234"/>
      <c r="P287" s="234"/>
      <c r="Q287" s="234"/>
      <c r="R287" s="234"/>
      <c r="S287" s="234"/>
      <c r="T287" s="235"/>
      <c r="AT287" s="236" t="s">
        <v>149</v>
      </c>
      <c r="AU287" s="236" t="s">
        <v>84</v>
      </c>
      <c r="AV287" s="14" t="s">
        <v>84</v>
      </c>
      <c r="AW287" s="14" t="s">
        <v>31</v>
      </c>
      <c r="AX287" s="14" t="s">
        <v>74</v>
      </c>
      <c r="AY287" s="236" t="s">
        <v>140</v>
      </c>
    </row>
    <row r="288" spans="1:65" s="13" customFormat="1" ht="11.25">
      <c r="B288" s="215"/>
      <c r="C288" s="216"/>
      <c r="D288" s="217" t="s">
        <v>149</v>
      </c>
      <c r="E288" s="218" t="s">
        <v>1</v>
      </c>
      <c r="F288" s="219" t="s">
        <v>324</v>
      </c>
      <c r="G288" s="216"/>
      <c r="H288" s="218" t="s">
        <v>1</v>
      </c>
      <c r="I288" s="220"/>
      <c r="J288" s="216"/>
      <c r="K288" s="216"/>
      <c r="L288" s="221"/>
      <c r="M288" s="222"/>
      <c r="N288" s="223"/>
      <c r="O288" s="223"/>
      <c r="P288" s="223"/>
      <c r="Q288" s="223"/>
      <c r="R288" s="223"/>
      <c r="S288" s="223"/>
      <c r="T288" s="224"/>
      <c r="AT288" s="225" t="s">
        <v>149</v>
      </c>
      <c r="AU288" s="225" t="s">
        <v>84</v>
      </c>
      <c r="AV288" s="13" t="s">
        <v>82</v>
      </c>
      <c r="AW288" s="13" t="s">
        <v>31</v>
      </c>
      <c r="AX288" s="13" t="s">
        <v>74</v>
      </c>
      <c r="AY288" s="225" t="s">
        <v>140</v>
      </c>
    </row>
    <row r="289" spans="1:65" s="14" customFormat="1" ht="11.25">
      <c r="B289" s="226"/>
      <c r="C289" s="227"/>
      <c r="D289" s="217" t="s">
        <v>149</v>
      </c>
      <c r="E289" s="228" t="s">
        <v>1</v>
      </c>
      <c r="F289" s="229" t="s">
        <v>325</v>
      </c>
      <c r="G289" s="227"/>
      <c r="H289" s="230">
        <v>33.39</v>
      </c>
      <c r="I289" s="231"/>
      <c r="J289" s="227"/>
      <c r="K289" s="227"/>
      <c r="L289" s="232"/>
      <c r="M289" s="233"/>
      <c r="N289" s="234"/>
      <c r="O289" s="234"/>
      <c r="P289" s="234"/>
      <c r="Q289" s="234"/>
      <c r="R289" s="234"/>
      <c r="S289" s="234"/>
      <c r="T289" s="235"/>
      <c r="AT289" s="236" t="s">
        <v>149</v>
      </c>
      <c r="AU289" s="236" t="s">
        <v>84</v>
      </c>
      <c r="AV289" s="14" t="s">
        <v>84</v>
      </c>
      <c r="AW289" s="14" t="s">
        <v>31</v>
      </c>
      <c r="AX289" s="14" t="s">
        <v>74</v>
      </c>
      <c r="AY289" s="236" t="s">
        <v>140</v>
      </c>
    </row>
    <row r="290" spans="1:65" s="15" customFormat="1" ht="11.25">
      <c r="B290" s="237"/>
      <c r="C290" s="238"/>
      <c r="D290" s="217" t="s">
        <v>149</v>
      </c>
      <c r="E290" s="239" t="s">
        <v>1</v>
      </c>
      <c r="F290" s="240" t="s">
        <v>155</v>
      </c>
      <c r="G290" s="238"/>
      <c r="H290" s="241">
        <v>336.12599999999998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AT290" s="247" t="s">
        <v>149</v>
      </c>
      <c r="AU290" s="247" t="s">
        <v>84</v>
      </c>
      <c r="AV290" s="15" t="s">
        <v>147</v>
      </c>
      <c r="AW290" s="15" t="s">
        <v>31</v>
      </c>
      <c r="AX290" s="15" t="s">
        <v>82</v>
      </c>
      <c r="AY290" s="247" t="s">
        <v>140</v>
      </c>
    </row>
    <row r="291" spans="1:65" s="14" customFormat="1" ht="11.25">
      <c r="B291" s="226"/>
      <c r="C291" s="227"/>
      <c r="D291" s="217" t="s">
        <v>149</v>
      </c>
      <c r="E291" s="227"/>
      <c r="F291" s="229" t="s">
        <v>328</v>
      </c>
      <c r="G291" s="227"/>
      <c r="H291" s="230">
        <v>369.73899999999998</v>
      </c>
      <c r="I291" s="231"/>
      <c r="J291" s="227"/>
      <c r="K291" s="227"/>
      <c r="L291" s="232"/>
      <c r="M291" s="233"/>
      <c r="N291" s="234"/>
      <c r="O291" s="234"/>
      <c r="P291" s="234"/>
      <c r="Q291" s="234"/>
      <c r="R291" s="234"/>
      <c r="S291" s="234"/>
      <c r="T291" s="235"/>
      <c r="AT291" s="236" t="s">
        <v>149</v>
      </c>
      <c r="AU291" s="236" t="s">
        <v>84</v>
      </c>
      <c r="AV291" s="14" t="s">
        <v>84</v>
      </c>
      <c r="AW291" s="14" t="s">
        <v>4</v>
      </c>
      <c r="AX291" s="14" t="s">
        <v>82</v>
      </c>
      <c r="AY291" s="236" t="s">
        <v>140</v>
      </c>
    </row>
    <row r="292" spans="1:65" s="2" customFormat="1" ht="24" customHeight="1">
      <c r="A292" s="35"/>
      <c r="B292" s="36"/>
      <c r="C292" s="201" t="s">
        <v>304</v>
      </c>
      <c r="D292" s="201" t="s">
        <v>143</v>
      </c>
      <c r="E292" s="202" t="s">
        <v>329</v>
      </c>
      <c r="F292" s="203" t="s">
        <v>330</v>
      </c>
      <c r="G292" s="204" t="s">
        <v>165</v>
      </c>
      <c r="H292" s="205">
        <v>392.58600000000001</v>
      </c>
      <c r="I292" s="206"/>
      <c r="J292" s="207">
        <f>ROUND(I292*H292,2)</f>
        <v>0</v>
      </c>
      <c r="K292" s="208"/>
      <c r="L292" s="40"/>
      <c r="M292" s="209" t="s">
        <v>1</v>
      </c>
      <c r="N292" s="210" t="s">
        <v>39</v>
      </c>
      <c r="O292" s="72"/>
      <c r="P292" s="211">
        <f>O292*H292</f>
        <v>0</v>
      </c>
      <c r="Q292" s="211">
        <v>0</v>
      </c>
      <c r="R292" s="211">
        <f>Q292*H292</f>
        <v>0</v>
      </c>
      <c r="S292" s="211">
        <v>8.0000000000000002E-3</v>
      </c>
      <c r="T292" s="212">
        <f>S292*H292</f>
        <v>3.1406880000000004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13" t="s">
        <v>233</v>
      </c>
      <c r="AT292" s="213" t="s">
        <v>143</v>
      </c>
      <c r="AU292" s="213" t="s">
        <v>84</v>
      </c>
      <c r="AY292" s="18" t="s">
        <v>140</v>
      </c>
      <c r="BE292" s="214">
        <f>IF(N292="základní",J292,0)</f>
        <v>0</v>
      </c>
      <c r="BF292" s="214">
        <f>IF(N292="snížená",J292,0)</f>
        <v>0</v>
      </c>
      <c r="BG292" s="214">
        <f>IF(N292="zákl. přenesená",J292,0)</f>
        <v>0</v>
      </c>
      <c r="BH292" s="214">
        <f>IF(N292="sníž. přenesená",J292,0)</f>
        <v>0</v>
      </c>
      <c r="BI292" s="214">
        <f>IF(N292="nulová",J292,0)</f>
        <v>0</v>
      </c>
      <c r="BJ292" s="18" t="s">
        <v>82</v>
      </c>
      <c r="BK292" s="214">
        <f>ROUND(I292*H292,2)</f>
        <v>0</v>
      </c>
      <c r="BL292" s="18" t="s">
        <v>233</v>
      </c>
      <c r="BM292" s="213" t="s">
        <v>331</v>
      </c>
    </row>
    <row r="293" spans="1:65" s="13" customFormat="1" ht="11.25">
      <c r="B293" s="215"/>
      <c r="C293" s="216"/>
      <c r="D293" s="217" t="s">
        <v>149</v>
      </c>
      <c r="E293" s="218" t="s">
        <v>1</v>
      </c>
      <c r="F293" s="219" t="s">
        <v>251</v>
      </c>
      <c r="G293" s="216"/>
      <c r="H293" s="218" t="s">
        <v>1</v>
      </c>
      <c r="I293" s="220"/>
      <c r="J293" s="216"/>
      <c r="K293" s="216"/>
      <c r="L293" s="221"/>
      <c r="M293" s="222"/>
      <c r="N293" s="223"/>
      <c r="O293" s="223"/>
      <c r="P293" s="223"/>
      <c r="Q293" s="223"/>
      <c r="R293" s="223"/>
      <c r="S293" s="223"/>
      <c r="T293" s="224"/>
      <c r="AT293" s="225" t="s">
        <v>149</v>
      </c>
      <c r="AU293" s="225" t="s">
        <v>84</v>
      </c>
      <c r="AV293" s="13" t="s">
        <v>82</v>
      </c>
      <c r="AW293" s="13" t="s">
        <v>31</v>
      </c>
      <c r="AX293" s="13" t="s">
        <v>74</v>
      </c>
      <c r="AY293" s="225" t="s">
        <v>140</v>
      </c>
    </row>
    <row r="294" spans="1:65" s="14" customFormat="1" ht="11.25">
      <c r="B294" s="226"/>
      <c r="C294" s="227"/>
      <c r="D294" s="217" t="s">
        <v>149</v>
      </c>
      <c r="E294" s="228" t="s">
        <v>1</v>
      </c>
      <c r="F294" s="229" t="s">
        <v>311</v>
      </c>
      <c r="G294" s="227"/>
      <c r="H294" s="230">
        <v>89.85</v>
      </c>
      <c r="I294" s="231"/>
      <c r="J294" s="227"/>
      <c r="K294" s="227"/>
      <c r="L294" s="232"/>
      <c r="M294" s="233"/>
      <c r="N294" s="234"/>
      <c r="O294" s="234"/>
      <c r="P294" s="234"/>
      <c r="Q294" s="234"/>
      <c r="R294" s="234"/>
      <c r="S294" s="234"/>
      <c r="T294" s="235"/>
      <c r="AT294" s="236" t="s">
        <v>149</v>
      </c>
      <c r="AU294" s="236" t="s">
        <v>84</v>
      </c>
      <c r="AV294" s="14" t="s">
        <v>84</v>
      </c>
      <c r="AW294" s="14" t="s">
        <v>31</v>
      </c>
      <c r="AX294" s="14" t="s">
        <v>74</v>
      </c>
      <c r="AY294" s="236" t="s">
        <v>140</v>
      </c>
    </row>
    <row r="295" spans="1:65" s="13" customFormat="1" ht="11.25">
      <c r="B295" s="215"/>
      <c r="C295" s="216"/>
      <c r="D295" s="217" t="s">
        <v>149</v>
      </c>
      <c r="E295" s="218" t="s">
        <v>1</v>
      </c>
      <c r="F295" s="219" t="s">
        <v>253</v>
      </c>
      <c r="G295" s="216"/>
      <c r="H295" s="218" t="s">
        <v>1</v>
      </c>
      <c r="I295" s="220"/>
      <c r="J295" s="216"/>
      <c r="K295" s="216"/>
      <c r="L295" s="221"/>
      <c r="M295" s="222"/>
      <c r="N295" s="223"/>
      <c r="O295" s="223"/>
      <c r="P295" s="223"/>
      <c r="Q295" s="223"/>
      <c r="R295" s="223"/>
      <c r="S295" s="223"/>
      <c r="T295" s="224"/>
      <c r="AT295" s="225" t="s">
        <v>149</v>
      </c>
      <c r="AU295" s="225" t="s">
        <v>84</v>
      </c>
      <c r="AV295" s="13" t="s">
        <v>82</v>
      </c>
      <c r="AW295" s="13" t="s">
        <v>31</v>
      </c>
      <c r="AX295" s="13" t="s">
        <v>74</v>
      </c>
      <c r="AY295" s="225" t="s">
        <v>140</v>
      </c>
    </row>
    <row r="296" spans="1:65" s="14" customFormat="1" ht="11.25">
      <c r="B296" s="226"/>
      <c r="C296" s="227"/>
      <c r="D296" s="217" t="s">
        <v>149</v>
      </c>
      <c r="E296" s="228" t="s">
        <v>1</v>
      </c>
      <c r="F296" s="229" t="s">
        <v>323</v>
      </c>
      <c r="G296" s="227"/>
      <c r="H296" s="230">
        <v>302.73599999999999</v>
      </c>
      <c r="I296" s="231"/>
      <c r="J296" s="227"/>
      <c r="K296" s="227"/>
      <c r="L296" s="232"/>
      <c r="M296" s="233"/>
      <c r="N296" s="234"/>
      <c r="O296" s="234"/>
      <c r="P296" s="234"/>
      <c r="Q296" s="234"/>
      <c r="R296" s="234"/>
      <c r="S296" s="234"/>
      <c r="T296" s="235"/>
      <c r="AT296" s="236" t="s">
        <v>149</v>
      </c>
      <c r="AU296" s="236" t="s">
        <v>84</v>
      </c>
      <c r="AV296" s="14" t="s">
        <v>84</v>
      </c>
      <c r="AW296" s="14" t="s">
        <v>31</v>
      </c>
      <c r="AX296" s="14" t="s">
        <v>74</v>
      </c>
      <c r="AY296" s="236" t="s">
        <v>140</v>
      </c>
    </row>
    <row r="297" spans="1:65" s="15" customFormat="1" ht="11.25">
      <c r="B297" s="237"/>
      <c r="C297" s="238"/>
      <c r="D297" s="217" t="s">
        <v>149</v>
      </c>
      <c r="E297" s="239" t="s">
        <v>1</v>
      </c>
      <c r="F297" s="240" t="s">
        <v>155</v>
      </c>
      <c r="G297" s="238"/>
      <c r="H297" s="241">
        <v>392.58600000000001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AT297" s="247" t="s">
        <v>149</v>
      </c>
      <c r="AU297" s="247" t="s">
        <v>84</v>
      </c>
      <c r="AV297" s="15" t="s">
        <v>147</v>
      </c>
      <c r="AW297" s="15" t="s">
        <v>31</v>
      </c>
      <c r="AX297" s="15" t="s">
        <v>82</v>
      </c>
      <c r="AY297" s="247" t="s">
        <v>140</v>
      </c>
    </row>
    <row r="298" spans="1:65" s="12" customFormat="1" ht="22.9" customHeight="1">
      <c r="B298" s="185"/>
      <c r="C298" s="186"/>
      <c r="D298" s="187" t="s">
        <v>73</v>
      </c>
      <c r="E298" s="199" t="s">
        <v>332</v>
      </c>
      <c r="F298" s="199" t="s">
        <v>333</v>
      </c>
      <c r="G298" s="186"/>
      <c r="H298" s="186"/>
      <c r="I298" s="189"/>
      <c r="J298" s="200">
        <f>BK298</f>
        <v>0</v>
      </c>
      <c r="K298" s="186"/>
      <c r="L298" s="191"/>
      <c r="M298" s="192"/>
      <c r="N298" s="193"/>
      <c r="O298" s="193"/>
      <c r="P298" s="194">
        <f>SUM(P299:P301)</f>
        <v>0</v>
      </c>
      <c r="Q298" s="193"/>
      <c r="R298" s="194">
        <f>SUM(R299:R301)</f>
        <v>1.7700000000000001E-3</v>
      </c>
      <c r="S298" s="193"/>
      <c r="T298" s="195">
        <f>SUM(T299:T301)</f>
        <v>0</v>
      </c>
      <c r="AR298" s="196" t="s">
        <v>84</v>
      </c>
      <c r="AT298" s="197" t="s">
        <v>73</v>
      </c>
      <c r="AU298" s="197" t="s">
        <v>82</v>
      </c>
      <c r="AY298" s="196" t="s">
        <v>140</v>
      </c>
      <c r="BK298" s="198">
        <f>SUM(BK299:BK301)</f>
        <v>0</v>
      </c>
    </row>
    <row r="299" spans="1:65" s="2" customFormat="1" ht="16.5" customHeight="1">
      <c r="A299" s="35"/>
      <c r="B299" s="36"/>
      <c r="C299" s="201" t="s">
        <v>334</v>
      </c>
      <c r="D299" s="201" t="s">
        <v>143</v>
      </c>
      <c r="E299" s="202" t="s">
        <v>335</v>
      </c>
      <c r="F299" s="203" t="s">
        <v>336</v>
      </c>
      <c r="G299" s="204" t="s">
        <v>146</v>
      </c>
      <c r="H299" s="205">
        <v>1</v>
      </c>
      <c r="I299" s="206"/>
      <c r="J299" s="207">
        <f>ROUND(I299*H299,2)</f>
        <v>0</v>
      </c>
      <c r="K299" s="208"/>
      <c r="L299" s="40"/>
      <c r="M299" s="209" t="s">
        <v>1</v>
      </c>
      <c r="N299" s="210" t="s">
        <v>39</v>
      </c>
      <c r="O299" s="72"/>
      <c r="P299" s="211">
        <f>O299*H299</f>
        <v>0</v>
      </c>
      <c r="Q299" s="211">
        <v>1.7700000000000001E-3</v>
      </c>
      <c r="R299" s="211">
        <f>Q299*H299</f>
        <v>1.7700000000000001E-3</v>
      </c>
      <c r="S299" s="211">
        <v>0</v>
      </c>
      <c r="T299" s="212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13" t="s">
        <v>233</v>
      </c>
      <c r="AT299" s="213" t="s">
        <v>143</v>
      </c>
      <c r="AU299" s="213" t="s">
        <v>84</v>
      </c>
      <c r="AY299" s="18" t="s">
        <v>140</v>
      </c>
      <c r="BE299" s="214">
        <f>IF(N299="základní",J299,0)</f>
        <v>0</v>
      </c>
      <c r="BF299" s="214">
        <f>IF(N299="snížená",J299,0)</f>
        <v>0</v>
      </c>
      <c r="BG299" s="214">
        <f>IF(N299="zákl. přenesená",J299,0)</f>
        <v>0</v>
      </c>
      <c r="BH299" s="214">
        <f>IF(N299="sníž. přenesená",J299,0)</f>
        <v>0</v>
      </c>
      <c r="BI299" s="214">
        <f>IF(N299="nulová",J299,0)</f>
        <v>0</v>
      </c>
      <c r="BJ299" s="18" t="s">
        <v>82</v>
      </c>
      <c r="BK299" s="214">
        <f>ROUND(I299*H299,2)</f>
        <v>0</v>
      </c>
      <c r="BL299" s="18" t="s">
        <v>233</v>
      </c>
      <c r="BM299" s="213" t="s">
        <v>337</v>
      </c>
    </row>
    <row r="300" spans="1:65" s="13" customFormat="1" ht="11.25">
      <c r="B300" s="215"/>
      <c r="C300" s="216"/>
      <c r="D300" s="217" t="s">
        <v>149</v>
      </c>
      <c r="E300" s="218" t="s">
        <v>1</v>
      </c>
      <c r="F300" s="219" t="s">
        <v>338</v>
      </c>
      <c r="G300" s="216"/>
      <c r="H300" s="218" t="s">
        <v>1</v>
      </c>
      <c r="I300" s="220"/>
      <c r="J300" s="216"/>
      <c r="K300" s="216"/>
      <c r="L300" s="221"/>
      <c r="M300" s="222"/>
      <c r="N300" s="223"/>
      <c r="O300" s="223"/>
      <c r="P300" s="223"/>
      <c r="Q300" s="223"/>
      <c r="R300" s="223"/>
      <c r="S300" s="223"/>
      <c r="T300" s="224"/>
      <c r="AT300" s="225" t="s">
        <v>149</v>
      </c>
      <c r="AU300" s="225" t="s">
        <v>84</v>
      </c>
      <c r="AV300" s="13" t="s">
        <v>82</v>
      </c>
      <c r="AW300" s="13" t="s">
        <v>31</v>
      </c>
      <c r="AX300" s="13" t="s">
        <v>74</v>
      </c>
      <c r="AY300" s="225" t="s">
        <v>140</v>
      </c>
    </row>
    <row r="301" spans="1:65" s="14" customFormat="1" ht="11.25">
      <c r="B301" s="226"/>
      <c r="C301" s="227"/>
      <c r="D301" s="217" t="s">
        <v>149</v>
      </c>
      <c r="E301" s="228" t="s">
        <v>1</v>
      </c>
      <c r="F301" s="229" t="s">
        <v>82</v>
      </c>
      <c r="G301" s="227"/>
      <c r="H301" s="230">
        <v>1</v>
      </c>
      <c r="I301" s="231"/>
      <c r="J301" s="227"/>
      <c r="K301" s="227"/>
      <c r="L301" s="232"/>
      <c r="M301" s="233"/>
      <c r="N301" s="234"/>
      <c r="O301" s="234"/>
      <c r="P301" s="234"/>
      <c r="Q301" s="234"/>
      <c r="R301" s="234"/>
      <c r="S301" s="234"/>
      <c r="T301" s="235"/>
      <c r="AT301" s="236" t="s">
        <v>149</v>
      </c>
      <c r="AU301" s="236" t="s">
        <v>84</v>
      </c>
      <c r="AV301" s="14" t="s">
        <v>84</v>
      </c>
      <c r="AW301" s="14" t="s">
        <v>31</v>
      </c>
      <c r="AX301" s="14" t="s">
        <v>82</v>
      </c>
      <c r="AY301" s="236" t="s">
        <v>140</v>
      </c>
    </row>
    <row r="302" spans="1:65" s="12" customFormat="1" ht="22.9" customHeight="1">
      <c r="B302" s="185"/>
      <c r="C302" s="186"/>
      <c r="D302" s="187" t="s">
        <v>73</v>
      </c>
      <c r="E302" s="199" t="s">
        <v>339</v>
      </c>
      <c r="F302" s="199" t="s">
        <v>340</v>
      </c>
      <c r="G302" s="186"/>
      <c r="H302" s="186"/>
      <c r="I302" s="189"/>
      <c r="J302" s="200">
        <f>BK302</f>
        <v>0</v>
      </c>
      <c r="K302" s="186"/>
      <c r="L302" s="191"/>
      <c r="M302" s="192"/>
      <c r="N302" s="193"/>
      <c r="O302" s="193"/>
      <c r="P302" s="194">
        <f>SUM(P303:P324)</f>
        <v>0</v>
      </c>
      <c r="Q302" s="193"/>
      <c r="R302" s="194">
        <f>SUM(R303:R324)</f>
        <v>1.2697E-2</v>
      </c>
      <c r="S302" s="193"/>
      <c r="T302" s="195">
        <f>SUM(T303:T324)</f>
        <v>1.9368799999999999E-2</v>
      </c>
      <c r="AR302" s="196" t="s">
        <v>84</v>
      </c>
      <c r="AT302" s="197" t="s">
        <v>73</v>
      </c>
      <c r="AU302" s="197" t="s">
        <v>82</v>
      </c>
      <c r="AY302" s="196" t="s">
        <v>140</v>
      </c>
      <c r="BK302" s="198">
        <f>SUM(BK303:BK324)</f>
        <v>0</v>
      </c>
    </row>
    <row r="303" spans="1:65" s="2" customFormat="1" ht="24" customHeight="1">
      <c r="A303" s="35"/>
      <c r="B303" s="36"/>
      <c r="C303" s="201" t="s">
        <v>341</v>
      </c>
      <c r="D303" s="201" t="s">
        <v>143</v>
      </c>
      <c r="E303" s="202" t="s">
        <v>342</v>
      </c>
      <c r="F303" s="203" t="s">
        <v>343</v>
      </c>
      <c r="G303" s="204" t="s">
        <v>146</v>
      </c>
      <c r="H303" s="205">
        <v>31.24</v>
      </c>
      <c r="I303" s="206"/>
      <c r="J303" s="207">
        <f>ROUND(I303*H303,2)</f>
        <v>0</v>
      </c>
      <c r="K303" s="208"/>
      <c r="L303" s="40"/>
      <c r="M303" s="209" t="s">
        <v>1</v>
      </c>
      <c r="N303" s="210" t="s">
        <v>39</v>
      </c>
      <c r="O303" s="72"/>
      <c r="P303" s="211">
        <f>O303*H303</f>
        <v>0</v>
      </c>
      <c r="Q303" s="211">
        <v>0</v>
      </c>
      <c r="R303" s="211">
        <f>Q303*H303</f>
        <v>0</v>
      </c>
      <c r="S303" s="211">
        <v>0</v>
      </c>
      <c r="T303" s="212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13" t="s">
        <v>233</v>
      </c>
      <c r="AT303" s="213" t="s">
        <v>143</v>
      </c>
      <c r="AU303" s="213" t="s">
        <v>84</v>
      </c>
      <c r="AY303" s="18" t="s">
        <v>140</v>
      </c>
      <c r="BE303" s="214">
        <f>IF(N303="základní",J303,0)</f>
        <v>0</v>
      </c>
      <c r="BF303" s="214">
        <f>IF(N303="snížená",J303,0)</f>
        <v>0</v>
      </c>
      <c r="BG303" s="214">
        <f>IF(N303="zákl. přenesená",J303,0)</f>
        <v>0</v>
      </c>
      <c r="BH303" s="214">
        <f>IF(N303="sníž. přenesená",J303,0)</f>
        <v>0</v>
      </c>
      <c r="BI303" s="214">
        <f>IF(N303="nulová",J303,0)</f>
        <v>0</v>
      </c>
      <c r="BJ303" s="18" t="s">
        <v>82</v>
      </c>
      <c r="BK303" s="214">
        <f>ROUND(I303*H303,2)</f>
        <v>0</v>
      </c>
      <c r="BL303" s="18" t="s">
        <v>233</v>
      </c>
      <c r="BM303" s="213" t="s">
        <v>344</v>
      </c>
    </row>
    <row r="304" spans="1:65" s="13" customFormat="1" ht="11.25">
      <c r="B304" s="215"/>
      <c r="C304" s="216"/>
      <c r="D304" s="217" t="s">
        <v>149</v>
      </c>
      <c r="E304" s="218" t="s">
        <v>1</v>
      </c>
      <c r="F304" s="219" t="s">
        <v>345</v>
      </c>
      <c r="G304" s="216"/>
      <c r="H304" s="218" t="s">
        <v>1</v>
      </c>
      <c r="I304" s="220"/>
      <c r="J304" s="216"/>
      <c r="K304" s="216"/>
      <c r="L304" s="221"/>
      <c r="M304" s="222"/>
      <c r="N304" s="223"/>
      <c r="O304" s="223"/>
      <c r="P304" s="223"/>
      <c r="Q304" s="223"/>
      <c r="R304" s="223"/>
      <c r="S304" s="223"/>
      <c r="T304" s="224"/>
      <c r="AT304" s="225" t="s">
        <v>149</v>
      </c>
      <c r="AU304" s="225" t="s">
        <v>84</v>
      </c>
      <c r="AV304" s="13" t="s">
        <v>82</v>
      </c>
      <c r="AW304" s="13" t="s">
        <v>31</v>
      </c>
      <c r="AX304" s="13" t="s">
        <v>74</v>
      </c>
      <c r="AY304" s="225" t="s">
        <v>140</v>
      </c>
    </row>
    <row r="305" spans="1:65" s="14" customFormat="1" ht="11.25">
      <c r="B305" s="226"/>
      <c r="C305" s="227"/>
      <c r="D305" s="217" t="s">
        <v>149</v>
      </c>
      <c r="E305" s="228" t="s">
        <v>1</v>
      </c>
      <c r="F305" s="229" t="s">
        <v>346</v>
      </c>
      <c r="G305" s="227"/>
      <c r="H305" s="230">
        <v>12.2</v>
      </c>
      <c r="I305" s="231"/>
      <c r="J305" s="227"/>
      <c r="K305" s="227"/>
      <c r="L305" s="232"/>
      <c r="M305" s="233"/>
      <c r="N305" s="234"/>
      <c r="O305" s="234"/>
      <c r="P305" s="234"/>
      <c r="Q305" s="234"/>
      <c r="R305" s="234"/>
      <c r="S305" s="234"/>
      <c r="T305" s="235"/>
      <c r="AT305" s="236" t="s">
        <v>149</v>
      </c>
      <c r="AU305" s="236" t="s">
        <v>84</v>
      </c>
      <c r="AV305" s="14" t="s">
        <v>84</v>
      </c>
      <c r="AW305" s="14" t="s">
        <v>31</v>
      </c>
      <c r="AX305" s="14" t="s">
        <v>74</v>
      </c>
      <c r="AY305" s="236" t="s">
        <v>140</v>
      </c>
    </row>
    <row r="306" spans="1:65" s="14" customFormat="1" ht="11.25">
      <c r="B306" s="226"/>
      <c r="C306" s="227"/>
      <c r="D306" s="217" t="s">
        <v>149</v>
      </c>
      <c r="E306" s="228" t="s">
        <v>1</v>
      </c>
      <c r="F306" s="229" t="s">
        <v>347</v>
      </c>
      <c r="G306" s="227"/>
      <c r="H306" s="230">
        <v>19.04</v>
      </c>
      <c r="I306" s="231"/>
      <c r="J306" s="227"/>
      <c r="K306" s="227"/>
      <c r="L306" s="232"/>
      <c r="M306" s="233"/>
      <c r="N306" s="234"/>
      <c r="O306" s="234"/>
      <c r="P306" s="234"/>
      <c r="Q306" s="234"/>
      <c r="R306" s="234"/>
      <c r="S306" s="234"/>
      <c r="T306" s="235"/>
      <c r="AT306" s="236" t="s">
        <v>149</v>
      </c>
      <c r="AU306" s="236" t="s">
        <v>84</v>
      </c>
      <c r="AV306" s="14" t="s">
        <v>84</v>
      </c>
      <c r="AW306" s="14" t="s">
        <v>31</v>
      </c>
      <c r="AX306" s="14" t="s">
        <v>74</v>
      </c>
      <c r="AY306" s="236" t="s">
        <v>140</v>
      </c>
    </row>
    <row r="307" spans="1:65" s="15" customFormat="1" ht="11.25">
      <c r="B307" s="237"/>
      <c r="C307" s="238"/>
      <c r="D307" s="217" t="s">
        <v>149</v>
      </c>
      <c r="E307" s="239" t="s">
        <v>1</v>
      </c>
      <c r="F307" s="240" t="s">
        <v>155</v>
      </c>
      <c r="G307" s="238"/>
      <c r="H307" s="241">
        <v>31.24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AT307" s="247" t="s">
        <v>149</v>
      </c>
      <c r="AU307" s="247" t="s">
        <v>84</v>
      </c>
      <c r="AV307" s="15" t="s">
        <v>147</v>
      </c>
      <c r="AW307" s="15" t="s">
        <v>31</v>
      </c>
      <c r="AX307" s="15" t="s">
        <v>82</v>
      </c>
      <c r="AY307" s="247" t="s">
        <v>140</v>
      </c>
    </row>
    <row r="308" spans="1:65" s="2" customFormat="1" ht="16.5" customHeight="1">
      <c r="A308" s="35"/>
      <c r="B308" s="36"/>
      <c r="C308" s="248" t="s">
        <v>348</v>
      </c>
      <c r="D308" s="248" t="s">
        <v>178</v>
      </c>
      <c r="E308" s="249" t="s">
        <v>349</v>
      </c>
      <c r="F308" s="250" t="s">
        <v>350</v>
      </c>
      <c r="G308" s="251" t="s">
        <v>351</v>
      </c>
      <c r="H308" s="252">
        <v>32</v>
      </c>
      <c r="I308" s="253"/>
      <c r="J308" s="254">
        <f>ROUND(I308*H308,2)</f>
        <v>0</v>
      </c>
      <c r="K308" s="255"/>
      <c r="L308" s="256"/>
      <c r="M308" s="257" t="s">
        <v>1</v>
      </c>
      <c r="N308" s="258" t="s">
        <v>39</v>
      </c>
      <c r="O308" s="72"/>
      <c r="P308" s="211">
        <f>O308*H308</f>
        <v>0</v>
      </c>
      <c r="Q308" s="211">
        <v>1.3999999999999999E-4</v>
      </c>
      <c r="R308" s="211">
        <f>Q308*H308</f>
        <v>4.4799999999999996E-3</v>
      </c>
      <c r="S308" s="211">
        <v>0</v>
      </c>
      <c r="T308" s="212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13" t="s">
        <v>304</v>
      </c>
      <c r="AT308" s="213" t="s">
        <v>178</v>
      </c>
      <c r="AU308" s="213" t="s">
        <v>84</v>
      </c>
      <c r="AY308" s="18" t="s">
        <v>140</v>
      </c>
      <c r="BE308" s="214">
        <f>IF(N308="základní",J308,0)</f>
        <v>0</v>
      </c>
      <c r="BF308" s="214">
        <f>IF(N308="snížená",J308,0)</f>
        <v>0</v>
      </c>
      <c r="BG308" s="214">
        <f>IF(N308="zákl. přenesená",J308,0)</f>
        <v>0</v>
      </c>
      <c r="BH308" s="214">
        <f>IF(N308="sníž. přenesená",J308,0)</f>
        <v>0</v>
      </c>
      <c r="BI308" s="214">
        <f>IF(N308="nulová",J308,0)</f>
        <v>0</v>
      </c>
      <c r="BJ308" s="18" t="s">
        <v>82</v>
      </c>
      <c r="BK308" s="214">
        <f>ROUND(I308*H308,2)</f>
        <v>0</v>
      </c>
      <c r="BL308" s="18" t="s">
        <v>233</v>
      </c>
      <c r="BM308" s="213" t="s">
        <v>352</v>
      </c>
    </row>
    <row r="309" spans="1:65" s="13" customFormat="1" ht="11.25">
      <c r="B309" s="215"/>
      <c r="C309" s="216"/>
      <c r="D309" s="217" t="s">
        <v>149</v>
      </c>
      <c r="E309" s="218" t="s">
        <v>1</v>
      </c>
      <c r="F309" s="219" t="s">
        <v>353</v>
      </c>
      <c r="G309" s="216"/>
      <c r="H309" s="218" t="s">
        <v>1</v>
      </c>
      <c r="I309" s="220"/>
      <c r="J309" s="216"/>
      <c r="K309" s="216"/>
      <c r="L309" s="221"/>
      <c r="M309" s="222"/>
      <c r="N309" s="223"/>
      <c r="O309" s="223"/>
      <c r="P309" s="223"/>
      <c r="Q309" s="223"/>
      <c r="R309" s="223"/>
      <c r="S309" s="223"/>
      <c r="T309" s="224"/>
      <c r="AT309" s="225" t="s">
        <v>149</v>
      </c>
      <c r="AU309" s="225" t="s">
        <v>84</v>
      </c>
      <c r="AV309" s="13" t="s">
        <v>82</v>
      </c>
      <c r="AW309" s="13" t="s">
        <v>31</v>
      </c>
      <c r="AX309" s="13" t="s">
        <v>74</v>
      </c>
      <c r="AY309" s="225" t="s">
        <v>140</v>
      </c>
    </row>
    <row r="310" spans="1:65" s="14" customFormat="1" ht="11.25">
      <c r="B310" s="226"/>
      <c r="C310" s="227"/>
      <c r="D310" s="217" t="s">
        <v>149</v>
      </c>
      <c r="E310" s="228" t="s">
        <v>1</v>
      </c>
      <c r="F310" s="229" t="s">
        <v>346</v>
      </c>
      <c r="G310" s="227"/>
      <c r="H310" s="230">
        <v>12.2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AT310" s="236" t="s">
        <v>149</v>
      </c>
      <c r="AU310" s="236" t="s">
        <v>84</v>
      </c>
      <c r="AV310" s="14" t="s">
        <v>84</v>
      </c>
      <c r="AW310" s="14" t="s">
        <v>31</v>
      </c>
      <c r="AX310" s="14" t="s">
        <v>74</v>
      </c>
      <c r="AY310" s="236" t="s">
        <v>140</v>
      </c>
    </row>
    <row r="311" spans="1:65" s="14" customFormat="1" ht="11.25">
      <c r="B311" s="226"/>
      <c r="C311" s="227"/>
      <c r="D311" s="217" t="s">
        <v>149</v>
      </c>
      <c r="E311" s="228" t="s">
        <v>1</v>
      </c>
      <c r="F311" s="229" t="s">
        <v>347</v>
      </c>
      <c r="G311" s="227"/>
      <c r="H311" s="230">
        <v>19.04</v>
      </c>
      <c r="I311" s="231"/>
      <c r="J311" s="227"/>
      <c r="K311" s="227"/>
      <c r="L311" s="232"/>
      <c r="M311" s="233"/>
      <c r="N311" s="234"/>
      <c r="O311" s="234"/>
      <c r="P311" s="234"/>
      <c r="Q311" s="234"/>
      <c r="R311" s="234"/>
      <c r="S311" s="234"/>
      <c r="T311" s="235"/>
      <c r="AT311" s="236" t="s">
        <v>149</v>
      </c>
      <c r="AU311" s="236" t="s">
        <v>84</v>
      </c>
      <c r="AV311" s="14" t="s">
        <v>84</v>
      </c>
      <c r="AW311" s="14" t="s">
        <v>31</v>
      </c>
      <c r="AX311" s="14" t="s">
        <v>74</v>
      </c>
      <c r="AY311" s="236" t="s">
        <v>140</v>
      </c>
    </row>
    <row r="312" spans="1:65" s="16" customFormat="1" ht="11.25">
      <c r="B312" s="259"/>
      <c r="C312" s="260"/>
      <c r="D312" s="217" t="s">
        <v>149</v>
      </c>
      <c r="E312" s="261" t="s">
        <v>1</v>
      </c>
      <c r="F312" s="262" t="s">
        <v>354</v>
      </c>
      <c r="G312" s="260"/>
      <c r="H312" s="263">
        <v>31.24</v>
      </c>
      <c r="I312" s="264"/>
      <c r="J312" s="260"/>
      <c r="K312" s="260"/>
      <c r="L312" s="265"/>
      <c r="M312" s="266"/>
      <c r="N312" s="267"/>
      <c r="O312" s="267"/>
      <c r="P312" s="267"/>
      <c r="Q312" s="267"/>
      <c r="R312" s="267"/>
      <c r="S312" s="267"/>
      <c r="T312" s="268"/>
      <c r="AT312" s="269" t="s">
        <v>149</v>
      </c>
      <c r="AU312" s="269" t="s">
        <v>84</v>
      </c>
      <c r="AV312" s="16" t="s">
        <v>141</v>
      </c>
      <c r="AW312" s="16" t="s">
        <v>31</v>
      </c>
      <c r="AX312" s="16" t="s">
        <v>74</v>
      </c>
      <c r="AY312" s="269" t="s">
        <v>140</v>
      </c>
    </row>
    <row r="313" spans="1:65" s="14" customFormat="1" ht="11.25">
      <c r="B313" s="226"/>
      <c r="C313" s="227"/>
      <c r="D313" s="217" t="s">
        <v>149</v>
      </c>
      <c r="E313" s="228" t="s">
        <v>1</v>
      </c>
      <c r="F313" s="229" t="s">
        <v>304</v>
      </c>
      <c r="G313" s="227"/>
      <c r="H313" s="230">
        <v>32</v>
      </c>
      <c r="I313" s="231"/>
      <c r="J313" s="227"/>
      <c r="K313" s="227"/>
      <c r="L313" s="232"/>
      <c r="M313" s="233"/>
      <c r="N313" s="234"/>
      <c r="O313" s="234"/>
      <c r="P313" s="234"/>
      <c r="Q313" s="234"/>
      <c r="R313" s="234"/>
      <c r="S313" s="234"/>
      <c r="T313" s="235"/>
      <c r="AT313" s="236" t="s">
        <v>149</v>
      </c>
      <c r="AU313" s="236" t="s">
        <v>84</v>
      </c>
      <c r="AV313" s="14" t="s">
        <v>84</v>
      </c>
      <c r="AW313" s="14" t="s">
        <v>31</v>
      </c>
      <c r="AX313" s="14" t="s">
        <v>82</v>
      </c>
      <c r="AY313" s="236" t="s">
        <v>140</v>
      </c>
    </row>
    <row r="314" spans="1:65" s="2" customFormat="1" ht="16.5" customHeight="1">
      <c r="A314" s="35"/>
      <c r="B314" s="36"/>
      <c r="C314" s="248" t="s">
        <v>355</v>
      </c>
      <c r="D314" s="248" t="s">
        <v>178</v>
      </c>
      <c r="E314" s="249" t="s">
        <v>356</v>
      </c>
      <c r="F314" s="250" t="s">
        <v>357</v>
      </c>
      <c r="G314" s="251" t="s">
        <v>351</v>
      </c>
      <c r="H314" s="252">
        <v>2</v>
      </c>
      <c r="I314" s="253"/>
      <c r="J314" s="254">
        <f>ROUND(I314*H314,2)</f>
        <v>0</v>
      </c>
      <c r="K314" s="255"/>
      <c r="L314" s="256"/>
      <c r="M314" s="257" t="s">
        <v>1</v>
      </c>
      <c r="N314" s="258" t="s">
        <v>39</v>
      </c>
      <c r="O314" s="72"/>
      <c r="P314" s="211">
        <f>O314*H314</f>
        <v>0</v>
      </c>
      <c r="Q314" s="211">
        <v>2E-3</v>
      </c>
      <c r="R314" s="211">
        <f>Q314*H314</f>
        <v>4.0000000000000001E-3</v>
      </c>
      <c r="S314" s="211">
        <v>0</v>
      </c>
      <c r="T314" s="212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13" t="s">
        <v>304</v>
      </c>
      <c r="AT314" s="213" t="s">
        <v>178</v>
      </c>
      <c r="AU314" s="213" t="s">
        <v>84</v>
      </c>
      <c r="AY314" s="18" t="s">
        <v>140</v>
      </c>
      <c r="BE314" s="214">
        <f>IF(N314="základní",J314,0)</f>
        <v>0</v>
      </c>
      <c r="BF314" s="214">
        <f>IF(N314="snížená",J314,0)</f>
        <v>0</v>
      </c>
      <c r="BG314" s="214">
        <f>IF(N314="zákl. přenesená",J314,0)</f>
        <v>0</v>
      </c>
      <c r="BH314" s="214">
        <f>IF(N314="sníž. přenesená",J314,0)</f>
        <v>0</v>
      </c>
      <c r="BI314" s="214">
        <f>IF(N314="nulová",J314,0)</f>
        <v>0</v>
      </c>
      <c r="BJ314" s="18" t="s">
        <v>82</v>
      </c>
      <c r="BK314" s="214">
        <f>ROUND(I314*H314,2)</f>
        <v>0</v>
      </c>
      <c r="BL314" s="18" t="s">
        <v>233</v>
      </c>
      <c r="BM314" s="213" t="s">
        <v>358</v>
      </c>
    </row>
    <row r="315" spans="1:65" s="2" customFormat="1" ht="16.5" customHeight="1">
      <c r="A315" s="35"/>
      <c r="B315" s="36"/>
      <c r="C315" s="248" t="s">
        <v>359</v>
      </c>
      <c r="D315" s="248" t="s">
        <v>178</v>
      </c>
      <c r="E315" s="249" t="s">
        <v>360</v>
      </c>
      <c r="F315" s="250" t="s">
        <v>361</v>
      </c>
      <c r="G315" s="251" t="s">
        <v>362</v>
      </c>
      <c r="H315" s="252">
        <v>4.2169999999999996</v>
      </c>
      <c r="I315" s="253"/>
      <c r="J315" s="254">
        <f>ROUND(I315*H315,2)</f>
        <v>0</v>
      </c>
      <c r="K315" s="255"/>
      <c r="L315" s="256"/>
      <c r="M315" s="257" t="s">
        <v>1</v>
      </c>
      <c r="N315" s="258" t="s">
        <v>39</v>
      </c>
      <c r="O315" s="72"/>
      <c r="P315" s="211">
        <f>O315*H315</f>
        <v>0</v>
      </c>
      <c r="Q315" s="211">
        <v>1E-3</v>
      </c>
      <c r="R315" s="211">
        <f>Q315*H315</f>
        <v>4.2169999999999994E-3</v>
      </c>
      <c r="S315" s="211">
        <v>0</v>
      </c>
      <c r="T315" s="212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13" t="s">
        <v>304</v>
      </c>
      <c r="AT315" s="213" t="s">
        <v>178</v>
      </c>
      <c r="AU315" s="213" t="s">
        <v>84</v>
      </c>
      <c r="AY315" s="18" t="s">
        <v>140</v>
      </c>
      <c r="BE315" s="214">
        <f>IF(N315="základní",J315,0)</f>
        <v>0</v>
      </c>
      <c r="BF315" s="214">
        <f>IF(N315="snížená",J315,0)</f>
        <v>0</v>
      </c>
      <c r="BG315" s="214">
        <f>IF(N315="zákl. přenesená",J315,0)</f>
        <v>0</v>
      </c>
      <c r="BH315" s="214">
        <f>IF(N315="sníž. přenesená",J315,0)</f>
        <v>0</v>
      </c>
      <c r="BI315" s="214">
        <f>IF(N315="nulová",J315,0)</f>
        <v>0</v>
      </c>
      <c r="BJ315" s="18" t="s">
        <v>82</v>
      </c>
      <c r="BK315" s="214">
        <f>ROUND(I315*H315,2)</f>
        <v>0</v>
      </c>
      <c r="BL315" s="18" t="s">
        <v>233</v>
      </c>
      <c r="BM315" s="213" t="s">
        <v>363</v>
      </c>
    </row>
    <row r="316" spans="1:65" s="13" customFormat="1" ht="11.25">
      <c r="B316" s="215"/>
      <c r="C316" s="216"/>
      <c r="D316" s="217" t="s">
        <v>149</v>
      </c>
      <c r="E316" s="218" t="s">
        <v>1</v>
      </c>
      <c r="F316" s="219" t="s">
        <v>364</v>
      </c>
      <c r="G316" s="216"/>
      <c r="H316" s="218" t="s">
        <v>1</v>
      </c>
      <c r="I316" s="220"/>
      <c r="J316" s="216"/>
      <c r="K316" s="216"/>
      <c r="L316" s="221"/>
      <c r="M316" s="222"/>
      <c r="N316" s="223"/>
      <c r="O316" s="223"/>
      <c r="P316" s="223"/>
      <c r="Q316" s="223"/>
      <c r="R316" s="223"/>
      <c r="S316" s="223"/>
      <c r="T316" s="224"/>
      <c r="AT316" s="225" t="s">
        <v>149</v>
      </c>
      <c r="AU316" s="225" t="s">
        <v>84</v>
      </c>
      <c r="AV316" s="13" t="s">
        <v>82</v>
      </c>
      <c r="AW316" s="13" t="s">
        <v>31</v>
      </c>
      <c r="AX316" s="13" t="s">
        <v>74</v>
      </c>
      <c r="AY316" s="225" t="s">
        <v>140</v>
      </c>
    </row>
    <row r="317" spans="1:65" s="14" customFormat="1" ht="11.25">
      <c r="B317" s="226"/>
      <c r="C317" s="227"/>
      <c r="D317" s="217" t="s">
        <v>149</v>
      </c>
      <c r="E317" s="228" t="s">
        <v>1</v>
      </c>
      <c r="F317" s="229" t="s">
        <v>365</v>
      </c>
      <c r="G317" s="227"/>
      <c r="H317" s="230">
        <v>1.647</v>
      </c>
      <c r="I317" s="231"/>
      <c r="J317" s="227"/>
      <c r="K317" s="227"/>
      <c r="L317" s="232"/>
      <c r="M317" s="233"/>
      <c r="N317" s="234"/>
      <c r="O317" s="234"/>
      <c r="P317" s="234"/>
      <c r="Q317" s="234"/>
      <c r="R317" s="234"/>
      <c r="S317" s="234"/>
      <c r="T317" s="235"/>
      <c r="AT317" s="236" t="s">
        <v>149</v>
      </c>
      <c r="AU317" s="236" t="s">
        <v>84</v>
      </c>
      <c r="AV317" s="14" t="s">
        <v>84</v>
      </c>
      <c r="AW317" s="14" t="s">
        <v>31</v>
      </c>
      <c r="AX317" s="14" t="s">
        <v>74</v>
      </c>
      <c r="AY317" s="236" t="s">
        <v>140</v>
      </c>
    </row>
    <row r="318" spans="1:65" s="14" customFormat="1" ht="11.25">
      <c r="B318" s="226"/>
      <c r="C318" s="227"/>
      <c r="D318" s="217" t="s">
        <v>149</v>
      </c>
      <c r="E318" s="228" t="s">
        <v>1</v>
      </c>
      <c r="F318" s="229" t="s">
        <v>366</v>
      </c>
      <c r="G318" s="227"/>
      <c r="H318" s="230">
        <v>2.57</v>
      </c>
      <c r="I318" s="231"/>
      <c r="J318" s="227"/>
      <c r="K318" s="227"/>
      <c r="L318" s="232"/>
      <c r="M318" s="233"/>
      <c r="N318" s="234"/>
      <c r="O318" s="234"/>
      <c r="P318" s="234"/>
      <c r="Q318" s="234"/>
      <c r="R318" s="234"/>
      <c r="S318" s="234"/>
      <c r="T318" s="235"/>
      <c r="AT318" s="236" t="s">
        <v>149</v>
      </c>
      <c r="AU318" s="236" t="s">
        <v>84</v>
      </c>
      <c r="AV318" s="14" t="s">
        <v>84</v>
      </c>
      <c r="AW318" s="14" t="s">
        <v>31</v>
      </c>
      <c r="AX318" s="14" t="s">
        <v>74</v>
      </c>
      <c r="AY318" s="236" t="s">
        <v>140</v>
      </c>
    </row>
    <row r="319" spans="1:65" s="15" customFormat="1" ht="11.25">
      <c r="B319" s="237"/>
      <c r="C319" s="238"/>
      <c r="D319" s="217" t="s">
        <v>149</v>
      </c>
      <c r="E319" s="239" t="s">
        <v>1</v>
      </c>
      <c r="F319" s="240" t="s">
        <v>155</v>
      </c>
      <c r="G319" s="238"/>
      <c r="H319" s="241">
        <v>4.2169999999999996</v>
      </c>
      <c r="I319" s="242"/>
      <c r="J319" s="238"/>
      <c r="K319" s="238"/>
      <c r="L319" s="243"/>
      <c r="M319" s="244"/>
      <c r="N319" s="245"/>
      <c r="O319" s="245"/>
      <c r="P319" s="245"/>
      <c r="Q319" s="245"/>
      <c r="R319" s="245"/>
      <c r="S319" s="245"/>
      <c r="T319" s="246"/>
      <c r="AT319" s="247" t="s">
        <v>149</v>
      </c>
      <c r="AU319" s="247" t="s">
        <v>84</v>
      </c>
      <c r="AV319" s="15" t="s">
        <v>147</v>
      </c>
      <c r="AW319" s="15" t="s">
        <v>31</v>
      </c>
      <c r="AX319" s="15" t="s">
        <v>82</v>
      </c>
      <c r="AY319" s="247" t="s">
        <v>140</v>
      </c>
    </row>
    <row r="320" spans="1:65" s="2" customFormat="1" ht="24" customHeight="1">
      <c r="A320" s="35"/>
      <c r="B320" s="36"/>
      <c r="C320" s="201" t="s">
        <v>367</v>
      </c>
      <c r="D320" s="201" t="s">
        <v>143</v>
      </c>
      <c r="E320" s="202" t="s">
        <v>368</v>
      </c>
      <c r="F320" s="203" t="s">
        <v>369</v>
      </c>
      <c r="G320" s="204" t="s">
        <v>146</v>
      </c>
      <c r="H320" s="205">
        <v>31.24</v>
      </c>
      <c r="I320" s="206"/>
      <c r="J320" s="207">
        <f>ROUND(I320*H320,2)</f>
        <v>0</v>
      </c>
      <c r="K320" s="208"/>
      <c r="L320" s="40"/>
      <c r="M320" s="209" t="s">
        <v>1</v>
      </c>
      <c r="N320" s="210" t="s">
        <v>39</v>
      </c>
      <c r="O320" s="72"/>
      <c r="P320" s="211">
        <f>O320*H320</f>
        <v>0</v>
      </c>
      <c r="Q320" s="211">
        <v>0</v>
      </c>
      <c r="R320" s="211">
        <f>Q320*H320</f>
        <v>0</v>
      </c>
      <c r="S320" s="211">
        <v>6.2E-4</v>
      </c>
      <c r="T320" s="212">
        <f>S320*H320</f>
        <v>1.9368799999999999E-2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13" t="s">
        <v>233</v>
      </c>
      <c r="AT320" s="213" t="s">
        <v>143</v>
      </c>
      <c r="AU320" s="213" t="s">
        <v>84</v>
      </c>
      <c r="AY320" s="18" t="s">
        <v>140</v>
      </c>
      <c r="BE320" s="214">
        <f>IF(N320="základní",J320,0)</f>
        <v>0</v>
      </c>
      <c r="BF320" s="214">
        <f>IF(N320="snížená",J320,0)</f>
        <v>0</v>
      </c>
      <c r="BG320" s="214">
        <f>IF(N320="zákl. přenesená",J320,0)</f>
        <v>0</v>
      </c>
      <c r="BH320" s="214">
        <f>IF(N320="sníž. přenesená",J320,0)</f>
        <v>0</v>
      </c>
      <c r="BI320" s="214">
        <f>IF(N320="nulová",J320,0)</f>
        <v>0</v>
      </c>
      <c r="BJ320" s="18" t="s">
        <v>82</v>
      </c>
      <c r="BK320" s="214">
        <f>ROUND(I320*H320,2)</f>
        <v>0</v>
      </c>
      <c r="BL320" s="18" t="s">
        <v>233</v>
      </c>
      <c r="BM320" s="213" t="s">
        <v>370</v>
      </c>
    </row>
    <row r="321" spans="1:65" s="13" customFormat="1" ht="11.25">
      <c r="B321" s="215"/>
      <c r="C321" s="216"/>
      <c r="D321" s="217" t="s">
        <v>149</v>
      </c>
      <c r="E321" s="218" t="s">
        <v>1</v>
      </c>
      <c r="F321" s="219" t="s">
        <v>371</v>
      </c>
      <c r="G321" s="216"/>
      <c r="H321" s="218" t="s">
        <v>1</v>
      </c>
      <c r="I321" s="220"/>
      <c r="J321" s="216"/>
      <c r="K321" s="216"/>
      <c r="L321" s="221"/>
      <c r="M321" s="222"/>
      <c r="N321" s="223"/>
      <c r="O321" s="223"/>
      <c r="P321" s="223"/>
      <c r="Q321" s="223"/>
      <c r="R321" s="223"/>
      <c r="S321" s="223"/>
      <c r="T321" s="224"/>
      <c r="AT321" s="225" t="s">
        <v>149</v>
      </c>
      <c r="AU321" s="225" t="s">
        <v>84</v>
      </c>
      <c r="AV321" s="13" t="s">
        <v>82</v>
      </c>
      <c r="AW321" s="13" t="s">
        <v>31</v>
      </c>
      <c r="AX321" s="13" t="s">
        <v>74</v>
      </c>
      <c r="AY321" s="225" t="s">
        <v>140</v>
      </c>
    </row>
    <row r="322" spans="1:65" s="14" customFormat="1" ht="11.25">
      <c r="B322" s="226"/>
      <c r="C322" s="227"/>
      <c r="D322" s="217" t="s">
        <v>149</v>
      </c>
      <c r="E322" s="228" t="s">
        <v>1</v>
      </c>
      <c r="F322" s="229" t="s">
        <v>346</v>
      </c>
      <c r="G322" s="227"/>
      <c r="H322" s="230">
        <v>12.2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AT322" s="236" t="s">
        <v>149</v>
      </c>
      <c r="AU322" s="236" t="s">
        <v>84</v>
      </c>
      <c r="AV322" s="14" t="s">
        <v>84</v>
      </c>
      <c r="AW322" s="14" t="s">
        <v>31</v>
      </c>
      <c r="AX322" s="14" t="s">
        <v>74</v>
      </c>
      <c r="AY322" s="236" t="s">
        <v>140</v>
      </c>
    </row>
    <row r="323" spans="1:65" s="14" customFormat="1" ht="11.25">
      <c r="B323" s="226"/>
      <c r="C323" s="227"/>
      <c r="D323" s="217" t="s">
        <v>149</v>
      </c>
      <c r="E323" s="228" t="s">
        <v>1</v>
      </c>
      <c r="F323" s="229" t="s">
        <v>347</v>
      </c>
      <c r="G323" s="227"/>
      <c r="H323" s="230">
        <v>19.04</v>
      </c>
      <c r="I323" s="231"/>
      <c r="J323" s="227"/>
      <c r="K323" s="227"/>
      <c r="L323" s="232"/>
      <c r="M323" s="233"/>
      <c r="N323" s="234"/>
      <c r="O323" s="234"/>
      <c r="P323" s="234"/>
      <c r="Q323" s="234"/>
      <c r="R323" s="234"/>
      <c r="S323" s="234"/>
      <c r="T323" s="235"/>
      <c r="AT323" s="236" t="s">
        <v>149</v>
      </c>
      <c r="AU323" s="236" t="s">
        <v>84</v>
      </c>
      <c r="AV323" s="14" t="s">
        <v>84</v>
      </c>
      <c r="AW323" s="14" t="s">
        <v>31</v>
      </c>
      <c r="AX323" s="14" t="s">
        <v>74</v>
      </c>
      <c r="AY323" s="236" t="s">
        <v>140</v>
      </c>
    </row>
    <row r="324" spans="1:65" s="15" customFormat="1" ht="11.25">
      <c r="B324" s="237"/>
      <c r="C324" s="238"/>
      <c r="D324" s="217" t="s">
        <v>149</v>
      </c>
      <c r="E324" s="239" t="s">
        <v>1</v>
      </c>
      <c r="F324" s="240" t="s">
        <v>155</v>
      </c>
      <c r="G324" s="238"/>
      <c r="H324" s="241">
        <v>31.24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6"/>
      <c r="AT324" s="247" t="s">
        <v>149</v>
      </c>
      <c r="AU324" s="247" t="s">
        <v>84</v>
      </c>
      <c r="AV324" s="15" t="s">
        <v>147</v>
      </c>
      <c r="AW324" s="15" t="s">
        <v>31</v>
      </c>
      <c r="AX324" s="15" t="s">
        <v>82</v>
      </c>
      <c r="AY324" s="247" t="s">
        <v>140</v>
      </c>
    </row>
    <row r="325" spans="1:65" s="12" customFormat="1" ht="22.9" customHeight="1">
      <c r="B325" s="185"/>
      <c r="C325" s="186"/>
      <c r="D325" s="187" t="s">
        <v>73</v>
      </c>
      <c r="E325" s="199" t="s">
        <v>372</v>
      </c>
      <c r="F325" s="199" t="s">
        <v>373</v>
      </c>
      <c r="G325" s="186"/>
      <c r="H325" s="186"/>
      <c r="I325" s="189"/>
      <c r="J325" s="200">
        <f>BK325</f>
        <v>0</v>
      </c>
      <c r="K325" s="186"/>
      <c r="L325" s="191"/>
      <c r="M325" s="192"/>
      <c r="N325" s="193"/>
      <c r="O325" s="193"/>
      <c r="P325" s="194">
        <f>SUM(P326:P334)</f>
        <v>0</v>
      </c>
      <c r="Q325" s="193"/>
      <c r="R325" s="194">
        <f>SUM(R326:R334)</f>
        <v>0</v>
      </c>
      <c r="S325" s="193"/>
      <c r="T325" s="195">
        <f>SUM(T326:T334)</f>
        <v>0</v>
      </c>
      <c r="AR325" s="196" t="s">
        <v>84</v>
      </c>
      <c r="AT325" s="197" t="s">
        <v>73</v>
      </c>
      <c r="AU325" s="197" t="s">
        <v>82</v>
      </c>
      <c r="AY325" s="196" t="s">
        <v>140</v>
      </c>
      <c r="BK325" s="198">
        <f>SUM(BK326:BK334)</f>
        <v>0</v>
      </c>
    </row>
    <row r="326" spans="1:65" s="2" customFormat="1" ht="16.5" customHeight="1">
      <c r="A326" s="35"/>
      <c r="B326" s="36"/>
      <c r="C326" s="201" t="s">
        <v>374</v>
      </c>
      <c r="D326" s="201" t="s">
        <v>143</v>
      </c>
      <c r="E326" s="202" t="s">
        <v>375</v>
      </c>
      <c r="F326" s="203" t="s">
        <v>376</v>
      </c>
      <c r="G326" s="204" t="s">
        <v>351</v>
      </c>
      <c r="H326" s="205">
        <v>1</v>
      </c>
      <c r="I326" s="206"/>
      <c r="J326" s="207">
        <f>ROUND(I326*H326,2)</f>
        <v>0</v>
      </c>
      <c r="K326" s="208"/>
      <c r="L326" s="40"/>
      <c r="M326" s="209" t="s">
        <v>1</v>
      </c>
      <c r="N326" s="210" t="s">
        <v>39</v>
      </c>
      <c r="O326" s="72"/>
      <c r="P326" s="211">
        <f>O326*H326</f>
        <v>0</v>
      </c>
      <c r="Q326" s="211">
        <v>0</v>
      </c>
      <c r="R326" s="211">
        <f>Q326*H326</f>
        <v>0</v>
      </c>
      <c r="S326" s="211">
        <v>0</v>
      </c>
      <c r="T326" s="212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13" t="s">
        <v>233</v>
      </c>
      <c r="AT326" s="213" t="s">
        <v>143</v>
      </c>
      <c r="AU326" s="213" t="s">
        <v>84</v>
      </c>
      <c r="AY326" s="18" t="s">
        <v>140</v>
      </c>
      <c r="BE326" s="214">
        <f>IF(N326="základní",J326,0)</f>
        <v>0</v>
      </c>
      <c r="BF326" s="214">
        <f>IF(N326="snížená",J326,0)</f>
        <v>0</v>
      </c>
      <c r="BG326" s="214">
        <f>IF(N326="zákl. přenesená",J326,0)</f>
        <v>0</v>
      </c>
      <c r="BH326" s="214">
        <f>IF(N326="sníž. přenesená",J326,0)</f>
        <v>0</v>
      </c>
      <c r="BI326" s="214">
        <f>IF(N326="nulová",J326,0)</f>
        <v>0</v>
      </c>
      <c r="BJ326" s="18" t="s">
        <v>82</v>
      </c>
      <c r="BK326" s="214">
        <f>ROUND(I326*H326,2)</f>
        <v>0</v>
      </c>
      <c r="BL326" s="18" t="s">
        <v>233</v>
      </c>
      <c r="BM326" s="213" t="s">
        <v>377</v>
      </c>
    </row>
    <row r="327" spans="1:65" s="2" customFormat="1" ht="16.5" customHeight="1">
      <c r="A327" s="35"/>
      <c r="B327" s="36"/>
      <c r="C327" s="201" t="s">
        <v>378</v>
      </c>
      <c r="D327" s="201" t="s">
        <v>143</v>
      </c>
      <c r="E327" s="202" t="s">
        <v>379</v>
      </c>
      <c r="F327" s="203" t="s">
        <v>380</v>
      </c>
      <c r="G327" s="204" t="s">
        <v>231</v>
      </c>
      <c r="H327" s="205">
        <v>1</v>
      </c>
      <c r="I327" s="206"/>
      <c r="J327" s="207">
        <f>ROUND(I327*H327,2)</f>
        <v>0</v>
      </c>
      <c r="K327" s="208"/>
      <c r="L327" s="40"/>
      <c r="M327" s="209" t="s">
        <v>1</v>
      </c>
      <c r="N327" s="210" t="s">
        <v>39</v>
      </c>
      <c r="O327" s="72"/>
      <c r="P327" s="211">
        <f>O327*H327</f>
        <v>0</v>
      </c>
      <c r="Q327" s="211">
        <v>0</v>
      </c>
      <c r="R327" s="211">
        <f>Q327*H327</f>
        <v>0</v>
      </c>
      <c r="S327" s="211">
        <v>0</v>
      </c>
      <c r="T327" s="212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13" t="s">
        <v>233</v>
      </c>
      <c r="AT327" s="213" t="s">
        <v>143</v>
      </c>
      <c r="AU327" s="213" t="s">
        <v>84</v>
      </c>
      <c r="AY327" s="18" t="s">
        <v>140</v>
      </c>
      <c r="BE327" s="214">
        <f>IF(N327="základní",J327,0)</f>
        <v>0</v>
      </c>
      <c r="BF327" s="214">
        <f>IF(N327="snížená",J327,0)</f>
        <v>0</v>
      </c>
      <c r="BG327" s="214">
        <f>IF(N327="zákl. přenesená",J327,0)</f>
        <v>0</v>
      </c>
      <c r="BH327" s="214">
        <f>IF(N327="sníž. přenesená",J327,0)</f>
        <v>0</v>
      </c>
      <c r="BI327" s="214">
        <f>IF(N327="nulová",J327,0)</f>
        <v>0</v>
      </c>
      <c r="BJ327" s="18" t="s">
        <v>82</v>
      </c>
      <c r="BK327" s="214">
        <f>ROUND(I327*H327,2)</f>
        <v>0</v>
      </c>
      <c r="BL327" s="18" t="s">
        <v>233</v>
      </c>
      <c r="BM327" s="213" t="s">
        <v>381</v>
      </c>
    </row>
    <row r="328" spans="1:65" s="13" customFormat="1" ht="11.25">
      <c r="B328" s="215"/>
      <c r="C328" s="216"/>
      <c r="D328" s="217" t="s">
        <v>149</v>
      </c>
      <c r="E328" s="218" t="s">
        <v>1</v>
      </c>
      <c r="F328" s="219" t="s">
        <v>382</v>
      </c>
      <c r="G328" s="216"/>
      <c r="H328" s="218" t="s">
        <v>1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149</v>
      </c>
      <c r="AU328" s="225" t="s">
        <v>84</v>
      </c>
      <c r="AV328" s="13" t="s">
        <v>82</v>
      </c>
      <c r="AW328" s="13" t="s">
        <v>31</v>
      </c>
      <c r="AX328" s="13" t="s">
        <v>74</v>
      </c>
      <c r="AY328" s="225" t="s">
        <v>140</v>
      </c>
    </row>
    <row r="329" spans="1:65" s="14" customFormat="1" ht="11.25">
      <c r="B329" s="226"/>
      <c r="C329" s="227"/>
      <c r="D329" s="217" t="s">
        <v>149</v>
      </c>
      <c r="E329" s="228" t="s">
        <v>1</v>
      </c>
      <c r="F329" s="229" t="s">
        <v>82</v>
      </c>
      <c r="G329" s="227"/>
      <c r="H329" s="230">
        <v>1</v>
      </c>
      <c r="I329" s="231"/>
      <c r="J329" s="227"/>
      <c r="K329" s="227"/>
      <c r="L329" s="232"/>
      <c r="M329" s="233"/>
      <c r="N329" s="234"/>
      <c r="O329" s="234"/>
      <c r="P329" s="234"/>
      <c r="Q329" s="234"/>
      <c r="R329" s="234"/>
      <c r="S329" s="234"/>
      <c r="T329" s="235"/>
      <c r="AT329" s="236" t="s">
        <v>149</v>
      </c>
      <c r="AU329" s="236" t="s">
        <v>84</v>
      </c>
      <c r="AV329" s="14" t="s">
        <v>84</v>
      </c>
      <c r="AW329" s="14" t="s">
        <v>31</v>
      </c>
      <c r="AX329" s="14" t="s">
        <v>74</v>
      </c>
      <c r="AY329" s="236" t="s">
        <v>140</v>
      </c>
    </row>
    <row r="330" spans="1:65" s="15" customFormat="1" ht="11.25">
      <c r="B330" s="237"/>
      <c r="C330" s="238"/>
      <c r="D330" s="217" t="s">
        <v>149</v>
      </c>
      <c r="E330" s="239" t="s">
        <v>1</v>
      </c>
      <c r="F330" s="240" t="s">
        <v>155</v>
      </c>
      <c r="G330" s="238"/>
      <c r="H330" s="241">
        <v>1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AT330" s="247" t="s">
        <v>149</v>
      </c>
      <c r="AU330" s="247" t="s">
        <v>84</v>
      </c>
      <c r="AV330" s="15" t="s">
        <v>147</v>
      </c>
      <c r="AW330" s="15" t="s">
        <v>31</v>
      </c>
      <c r="AX330" s="15" t="s">
        <v>82</v>
      </c>
      <c r="AY330" s="247" t="s">
        <v>140</v>
      </c>
    </row>
    <row r="331" spans="1:65" s="2" customFormat="1" ht="16.5" customHeight="1">
      <c r="A331" s="35"/>
      <c r="B331" s="36"/>
      <c r="C331" s="201" t="s">
        <v>383</v>
      </c>
      <c r="D331" s="201" t="s">
        <v>143</v>
      </c>
      <c r="E331" s="202" t="s">
        <v>384</v>
      </c>
      <c r="F331" s="203" t="s">
        <v>385</v>
      </c>
      <c r="G331" s="204" t="s">
        <v>386</v>
      </c>
      <c r="H331" s="205">
        <v>1</v>
      </c>
      <c r="I331" s="206"/>
      <c r="J331" s="207">
        <f>ROUND(I331*H331,2)</f>
        <v>0</v>
      </c>
      <c r="K331" s="208"/>
      <c r="L331" s="40"/>
      <c r="M331" s="209" t="s">
        <v>1</v>
      </c>
      <c r="N331" s="210" t="s">
        <v>39</v>
      </c>
      <c r="O331" s="72"/>
      <c r="P331" s="211">
        <f>O331*H331</f>
        <v>0</v>
      </c>
      <c r="Q331" s="211">
        <v>0</v>
      </c>
      <c r="R331" s="211">
        <f>Q331*H331</f>
        <v>0</v>
      </c>
      <c r="S331" s="211">
        <v>0</v>
      </c>
      <c r="T331" s="212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13" t="s">
        <v>233</v>
      </c>
      <c r="AT331" s="213" t="s">
        <v>143</v>
      </c>
      <c r="AU331" s="213" t="s">
        <v>84</v>
      </c>
      <c r="AY331" s="18" t="s">
        <v>140</v>
      </c>
      <c r="BE331" s="214">
        <f>IF(N331="základní",J331,0)</f>
        <v>0</v>
      </c>
      <c r="BF331" s="214">
        <f>IF(N331="snížená",J331,0)</f>
        <v>0</v>
      </c>
      <c r="BG331" s="214">
        <f>IF(N331="zákl. přenesená",J331,0)</f>
        <v>0</v>
      </c>
      <c r="BH331" s="214">
        <f>IF(N331="sníž. přenesená",J331,0)</f>
        <v>0</v>
      </c>
      <c r="BI331" s="214">
        <f>IF(N331="nulová",J331,0)</f>
        <v>0</v>
      </c>
      <c r="BJ331" s="18" t="s">
        <v>82</v>
      </c>
      <c r="BK331" s="214">
        <f>ROUND(I331*H331,2)</f>
        <v>0</v>
      </c>
      <c r="BL331" s="18" t="s">
        <v>233</v>
      </c>
      <c r="BM331" s="213" t="s">
        <v>387</v>
      </c>
    </row>
    <row r="332" spans="1:65" s="13" customFormat="1" ht="11.25">
      <c r="B332" s="215"/>
      <c r="C332" s="216"/>
      <c r="D332" s="217" t="s">
        <v>149</v>
      </c>
      <c r="E332" s="218" t="s">
        <v>1</v>
      </c>
      <c r="F332" s="219" t="s">
        <v>388</v>
      </c>
      <c r="G332" s="216"/>
      <c r="H332" s="218" t="s">
        <v>1</v>
      </c>
      <c r="I332" s="220"/>
      <c r="J332" s="216"/>
      <c r="K332" s="216"/>
      <c r="L332" s="221"/>
      <c r="M332" s="222"/>
      <c r="N332" s="223"/>
      <c r="O332" s="223"/>
      <c r="P332" s="223"/>
      <c r="Q332" s="223"/>
      <c r="R332" s="223"/>
      <c r="S332" s="223"/>
      <c r="T332" s="224"/>
      <c r="AT332" s="225" t="s">
        <v>149</v>
      </c>
      <c r="AU332" s="225" t="s">
        <v>84</v>
      </c>
      <c r="AV332" s="13" t="s">
        <v>82</v>
      </c>
      <c r="AW332" s="13" t="s">
        <v>31</v>
      </c>
      <c r="AX332" s="13" t="s">
        <v>74</v>
      </c>
      <c r="AY332" s="225" t="s">
        <v>140</v>
      </c>
    </row>
    <row r="333" spans="1:65" s="14" customFormat="1" ht="11.25">
      <c r="B333" s="226"/>
      <c r="C333" s="227"/>
      <c r="D333" s="217" t="s">
        <v>149</v>
      </c>
      <c r="E333" s="228" t="s">
        <v>1</v>
      </c>
      <c r="F333" s="229" t="s">
        <v>82</v>
      </c>
      <c r="G333" s="227"/>
      <c r="H333" s="230">
        <v>1</v>
      </c>
      <c r="I333" s="231"/>
      <c r="J333" s="227"/>
      <c r="K333" s="227"/>
      <c r="L333" s="232"/>
      <c r="M333" s="233"/>
      <c r="N333" s="234"/>
      <c r="O333" s="234"/>
      <c r="P333" s="234"/>
      <c r="Q333" s="234"/>
      <c r="R333" s="234"/>
      <c r="S333" s="234"/>
      <c r="T333" s="235"/>
      <c r="AT333" s="236" t="s">
        <v>149</v>
      </c>
      <c r="AU333" s="236" t="s">
        <v>84</v>
      </c>
      <c r="AV333" s="14" t="s">
        <v>84</v>
      </c>
      <c r="AW333" s="14" t="s">
        <v>31</v>
      </c>
      <c r="AX333" s="14" t="s">
        <v>74</v>
      </c>
      <c r="AY333" s="236" t="s">
        <v>140</v>
      </c>
    </row>
    <row r="334" spans="1:65" s="15" customFormat="1" ht="11.25">
      <c r="B334" s="237"/>
      <c r="C334" s="238"/>
      <c r="D334" s="217" t="s">
        <v>149</v>
      </c>
      <c r="E334" s="239" t="s">
        <v>1</v>
      </c>
      <c r="F334" s="240" t="s">
        <v>155</v>
      </c>
      <c r="G334" s="238"/>
      <c r="H334" s="241">
        <v>1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AT334" s="247" t="s">
        <v>149</v>
      </c>
      <c r="AU334" s="247" t="s">
        <v>84</v>
      </c>
      <c r="AV334" s="15" t="s">
        <v>147</v>
      </c>
      <c r="AW334" s="15" t="s">
        <v>31</v>
      </c>
      <c r="AX334" s="15" t="s">
        <v>82</v>
      </c>
      <c r="AY334" s="247" t="s">
        <v>140</v>
      </c>
    </row>
    <row r="335" spans="1:65" s="12" customFormat="1" ht="22.9" customHeight="1">
      <c r="B335" s="185"/>
      <c r="C335" s="186"/>
      <c r="D335" s="187" t="s">
        <v>73</v>
      </c>
      <c r="E335" s="199" t="s">
        <v>389</v>
      </c>
      <c r="F335" s="199" t="s">
        <v>390</v>
      </c>
      <c r="G335" s="186"/>
      <c r="H335" s="186"/>
      <c r="I335" s="189"/>
      <c r="J335" s="200">
        <f>BK335</f>
        <v>0</v>
      </c>
      <c r="K335" s="186"/>
      <c r="L335" s="191"/>
      <c r="M335" s="192"/>
      <c r="N335" s="193"/>
      <c r="O335" s="193"/>
      <c r="P335" s="194">
        <f>SUM(P336:P515)</f>
        <v>0</v>
      </c>
      <c r="Q335" s="193"/>
      <c r="R335" s="194">
        <f>SUM(R336:R515)</f>
        <v>6.6102191700000015</v>
      </c>
      <c r="S335" s="193"/>
      <c r="T335" s="195">
        <f>SUM(T336:T515)</f>
        <v>0.61547999999999992</v>
      </c>
      <c r="AR335" s="196" t="s">
        <v>84</v>
      </c>
      <c r="AT335" s="197" t="s">
        <v>73</v>
      </c>
      <c r="AU335" s="197" t="s">
        <v>82</v>
      </c>
      <c r="AY335" s="196" t="s">
        <v>140</v>
      </c>
      <c r="BK335" s="198">
        <f>SUM(BK336:BK515)</f>
        <v>0</v>
      </c>
    </row>
    <row r="336" spans="1:65" s="2" customFormat="1" ht="24" customHeight="1">
      <c r="A336" s="35"/>
      <c r="B336" s="36"/>
      <c r="C336" s="201" t="s">
        <v>391</v>
      </c>
      <c r="D336" s="201" t="s">
        <v>143</v>
      </c>
      <c r="E336" s="202" t="s">
        <v>392</v>
      </c>
      <c r="F336" s="203" t="s">
        <v>393</v>
      </c>
      <c r="G336" s="204" t="s">
        <v>394</v>
      </c>
      <c r="H336" s="205">
        <v>8.8680000000000003</v>
      </c>
      <c r="I336" s="206"/>
      <c r="J336" s="207">
        <f>ROUND(I336*H336,2)</f>
        <v>0</v>
      </c>
      <c r="K336" s="208"/>
      <c r="L336" s="40"/>
      <c r="M336" s="209" t="s">
        <v>1</v>
      </c>
      <c r="N336" s="210" t="s">
        <v>39</v>
      </c>
      <c r="O336" s="72"/>
      <c r="P336" s="211">
        <f>O336*H336</f>
        <v>0</v>
      </c>
      <c r="Q336" s="211">
        <v>1.08E-3</v>
      </c>
      <c r="R336" s="211">
        <f>Q336*H336</f>
        <v>9.5774400000000013E-3</v>
      </c>
      <c r="S336" s="211">
        <v>0</v>
      </c>
      <c r="T336" s="212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13" t="s">
        <v>233</v>
      </c>
      <c r="AT336" s="213" t="s">
        <v>143</v>
      </c>
      <c r="AU336" s="213" t="s">
        <v>84</v>
      </c>
      <c r="AY336" s="18" t="s">
        <v>140</v>
      </c>
      <c r="BE336" s="214">
        <f>IF(N336="základní",J336,0)</f>
        <v>0</v>
      </c>
      <c r="BF336" s="214">
        <f>IF(N336="snížená",J336,0)</f>
        <v>0</v>
      </c>
      <c r="BG336" s="214">
        <f>IF(N336="zákl. přenesená",J336,0)</f>
        <v>0</v>
      </c>
      <c r="BH336" s="214">
        <f>IF(N336="sníž. přenesená",J336,0)</f>
        <v>0</v>
      </c>
      <c r="BI336" s="214">
        <f>IF(N336="nulová",J336,0)</f>
        <v>0</v>
      </c>
      <c r="BJ336" s="18" t="s">
        <v>82</v>
      </c>
      <c r="BK336" s="214">
        <f>ROUND(I336*H336,2)</f>
        <v>0</v>
      </c>
      <c r="BL336" s="18" t="s">
        <v>233</v>
      </c>
      <c r="BM336" s="213" t="s">
        <v>395</v>
      </c>
    </row>
    <row r="337" spans="2:51" s="13" customFormat="1" ht="11.25">
      <c r="B337" s="215"/>
      <c r="C337" s="216"/>
      <c r="D337" s="217" t="s">
        <v>149</v>
      </c>
      <c r="E337" s="218" t="s">
        <v>1</v>
      </c>
      <c r="F337" s="219" t="s">
        <v>396</v>
      </c>
      <c r="G337" s="216"/>
      <c r="H337" s="218" t="s">
        <v>1</v>
      </c>
      <c r="I337" s="220"/>
      <c r="J337" s="216"/>
      <c r="K337" s="216"/>
      <c r="L337" s="221"/>
      <c r="M337" s="222"/>
      <c r="N337" s="223"/>
      <c r="O337" s="223"/>
      <c r="P337" s="223"/>
      <c r="Q337" s="223"/>
      <c r="R337" s="223"/>
      <c r="S337" s="223"/>
      <c r="T337" s="224"/>
      <c r="AT337" s="225" t="s">
        <v>149</v>
      </c>
      <c r="AU337" s="225" t="s">
        <v>84</v>
      </c>
      <c r="AV337" s="13" t="s">
        <v>82</v>
      </c>
      <c r="AW337" s="13" t="s">
        <v>31</v>
      </c>
      <c r="AX337" s="13" t="s">
        <v>74</v>
      </c>
      <c r="AY337" s="225" t="s">
        <v>140</v>
      </c>
    </row>
    <row r="338" spans="2:51" s="13" customFormat="1" ht="11.25">
      <c r="B338" s="215"/>
      <c r="C338" s="216"/>
      <c r="D338" s="217" t="s">
        <v>149</v>
      </c>
      <c r="E338" s="218" t="s">
        <v>1</v>
      </c>
      <c r="F338" s="219" t="s">
        <v>397</v>
      </c>
      <c r="G338" s="216"/>
      <c r="H338" s="218" t="s">
        <v>1</v>
      </c>
      <c r="I338" s="220"/>
      <c r="J338" s="216"/>
      <c r="K338" s="216"/>
      <c r="L338" s="221"/>
      <c r="M338" s="222"/>
      <c r="N338" s="223"/>
      <c r="O338" s="223"/>
      <c r="P338" s="223"/>
      <c r="Q338" s="223"/>
      <c r="R338" s="223"/>
      <c r="S338" s="223"/>
      <c r="T338" s="224"/>
      <c r="AT338" s="225" t="s">
        <v>149</v>
      </c>
      <c r="AU338" s="225" t="s">
        <v>84</v>
      </c>
      <c r="AV338" s="13" t="s">
        <v>82</v>
      </c>
      <c r="AW338" s="13" t="s">
        <v>31</v>
      </c>
      <c r="AX338" s="13" t="s">
        <v>74</v>
      </c>
      <c r="AY338" s="225" t="s">
        <v>140</v>
      </c>
    </row>
    <row r="339" spans="2:51" s="13" customFormat="1" ht="11.25">
      <c r="B339" s="215"/>
      <c r="C339" s="216"/>
      <c r="D339" s="217" t="s">
        <v>149</v>
      </c>
      <c r="E339" s="218" t="s">
        <v>1</v>
      </c>
      <c r="F339" s="219" t="s">
        <v>398</v>
      </c>
      <c r="G339" s="216"/>
      <c r="H339" s="218" t="s">
        <v>1</v>
      </c>
      <c r="I339" s="220"/>
      <c r="J339" s="216"/>
      <c r="K339" s="216"/>
      <c r="L339" s="221"/>
      <c r="M339" s="222"/>
      <c r="N339" s="223"/>
      <c r="O339" s="223"/>
      <c r="P339" s="223"/>
      <c r="Q339" s="223"/>
      <c r="R339" s="223"/>
      <c r="S339" s="223"/>
      <c r="T339" s="224"/>
      <c r="AT339" s="225" t="s">
        <v>149</v>
      </c>
      <c r="AU339" s="225" t="s">
        <v>84</v>
      </c>
      <c r="AV339" s="13" t="s">
        <v>82</v>
      </c>
      <c r="AW339" s="13" t="s">
        <v>31</v>
      </c>
      <c r="AX339" s="13" t="s">
        <v>74</v>
      </c>
      <c r="AY339" s="225" t="s">
        <v>140</v>
      </c>
    </row>
    <row r="340" spans="2:51" s="14" customFormat="1" ht="11.25">
      <c r="B340" s="226"/>
      <c r="C340" s="227"/>
      <c r="D340" s="217" t="s">
        <v>149</v>
      </c>
      <c r="E340" s="228" t="s">
        <v>1</v>
      </c>
      <c r="F340" s="229" t="s">
        <v>399</v>
      </c>
      <c r="G340" s="227"/>
      <c r="H340" s="230">
        <v>4.5019999999999998</v>
      </c>
      <c r="I340" s="231"/>
      <c r="J340" s="227"/>
      <c r="K340" s="227"/>
      <c r="L340" s="232"/>
      <c r="M340" s="233"/>
      <c r="N340" s="234"/>
      <c r="O340" s="234"/>
      <c r="P340" s="234"/>
      <c r="Q340" s="234"/>
      <c r="R340" s="234"/>
      <c r="S340" s="234"/>
      <c r="T340" s="235"/>
      <c r="AT340" s="236" t="s">
        <v>149</v>
      </c>
      <c r="AU340" s="236" t="s">
        <v>84</v>
      </c>
      <c r="AV340" s="14" t="s">
        <v>84</v>
      </c>
      <c r="AW340" s="14" t="s">
        <v>31</v>
      </c>
      <c r="AX340" s="14" t="s">
        <v>74</v>
      </c>
      <c r="AY340" s="236" t="s">
        <v>140</v>
      </c>
    </row>
    <row r="341" spans="2:51" s="13" customFormat="1" ht="11.25">
      <c r="B341" s="215"/>
      <c r="C341" s="216"/>
      <c r="D341" s="217" t="s">
        <v>149</v>
      </c>
      <c r="E341" s="218" t="s">
        <v>1</v>
      </c>
      <c r="F341" s="219" t="s">
        <v>400</v>
      </c>
      <c r="G341" s="216"/>
      <c r="H341" s="218" t="s">
        <v>1</v>
      </c>
      <c r="I341" s="220"/>
      <c r="J341" s="216"/>
      <c r="K341" s="216"/>
      <c r="L341" s="221"/>
      <c r="M341" s="222"/>
      <c r="N341" s="223"/>
      <c r="O341" s="223"/>
      <c r="P341" s="223"/>
      <c r="Q341" s="223"/>
      <c r="R341" s="223"/>
      <c r="S341" s="223"/>
      <c r="T341" s="224"/>
      <c r="AT341" s="225" t="s">
        <v>149</v>
      </c>
      <c r="AU341" s="225" t="s">
        <v>84</v>
      </c>
      <c r="AV341" s="13" t="s">
        <v>82</v>
      </c>
      <c r="AW341" s="13" t="s">
        <v>31</v>
      </c>
      <c r="AX341" s="13" t="s">
        <v>74</v>
      </c>
      <c r="AY341" s="225" t="s">
        <v>140</v>
      </c>
    </row>
    <row r="342" spans="2:51" s="14" customFormat="1" ht="11.25">
      <c r="B342" s="226"/>
      <c r="C342" s="227"/>
      <c r="D342" s="217" t="s">
        <v>149</v>
      </c>
      <c r="E342" s="228" t="s">
        <v>1</v>
      </c>
      <c r="F342" s="229" t="s">
        <v>401</v>
      </c>
      <c r="G342" s="227"/>
      <c r="H342" s="230">
        <v>0.75</v>
      </c>
      <c r="I342" s="231"/>
      <c r="J342" s="227"/>
      <c r="K342" s="227"/>
      <c r="L342" s="232"/>
      <c r="M342" s="233"/>
      <c r="N342" s="234"/>
      <c r="O342" s="234"/>
      <c r="P342" s="234"/>
      <c r="Q342" s="234"/>
      <c r="R342" s="234"/>
      <c r="S342" s="234"/>
      <c r="T342" s="235"/>
      <c r="AT342" s="236" t="s">
        <v>149</v>
      </c>
      <c r="AU342" s="236" t="s">
        <v>84</v>
      </c>
      <c r="AV342" s="14" t="s">
        <v>84</v>
      </c>
      <c r="AW342" s="14" t="s">
        <v>31</v>
      </c>
      <c r="AX342" s="14" t="s">
        <v>74</v>
      </c>
      <c r="AY342" s="236" t="s">
        <v>140</v>
      </c>
    </row>
    <row r="343" spans="2:51" s="13" customFormat="1" ht="11.25">
      <c r="B343" s="215"/>
      <c r="C343" s="216"/>
      <c r="D343" s="217" t="s">
        <v>149</v>
      </c>
      <c r="E343" s="218" t="s">
        <v>1</v>
      </c>
      <c r="F343" s="219" t="s">
        <v>402</v>
      </c>
      <c r="G343" s="216"/>
      <c r="H343" s="218" t="s">
        <v>1</v>
      </c>
      <c r="I343" s="220"/>
      <c r="J343" s="216"/>
      <c r="K343" s="216"/>
      <c r="L343" s="221"/>
      <c r="M343" s="222"/>
      <c r="N343" s="223"/>
      <c r="O343" s="223"/>
      <c r="P343" s="223"/>
      <c r="Q343" s="223"/>
      <c r="R343" s="223"/>
      <c r="S343" s="223"/>
      <c r="T343" s="224"/>
      <c r="AT343" s="225" t="s">
        <v>149</v>
      </c>
      <c r="AU343" s="225" t="s">
        <v>84</v>
      </c>
      <c r="AV343" s="13" t="s">
        <v>82</v>
      </c>
      <c r="AW343" s="13" t="s">
        <v>31</v>
      </c>
      <c r="AX343" s="13" t="s">
        <v>74</v>
      </c>
      <c r="AY343" s="225" t="s">
        <v>140</v>
      </c>
    </row>
    <row r="344" spans="2:51" s="14" customFormat="1" ht="11.25">
      <c r="B344" s="226"/>
      <c r="C344" s="227"/>
      <c r="D344" s="217" t="s">
        <v>149</v>
      </c>
      <c r="E344" s="228" t="s">
        <v>1</v>
      </c>
      <c r="F344" s="229" t="s">
        <v>403</v>
      </c>
      <c r="G344" s="227"/>
      <c r="H344" s="230">
        <v>0.8</v>
      </c>
      <c r="I344" s="231"/>
      <c r="J344" s="227"/>
      <c r="K344" s="227"/>
      <c r="L344" s="232"/>
      <c r="M344" s="233"/>
      <c r="N344" s="234"/>
      <c r="O344" s="234"/>
      <c r="P344" s="234"/>
      <c r="Q344" s="234"/>
      <c r="R344" s="234"/>
      <c r="S344" s="234"/>
      <c r="T344" s="235"/>
      <c r="AT344" s="236" t="s">
        <v>149</v>
      </c>
      <c r="AU344" s="236" t="s">
        <v>84</v>
      </c>
      <c r="AV344" s="14" t="s">
        <v>84</v>
      </c>
      <c r="AW344" s="14" t="s">
        <v>31</v>
      </c>
      <c r="AX344" s="14" t="s">
        <v>74</v>
      </c>
      <c r="AY344" s="236" t="s">
        <v>140</v>
      </c>
    </row>
    <row r="345" spans="2:51" s="13" customFormat="1" ht="11.25">
      <c r="B345" s="215"/>
      <c r="C345" s="216"/>
      <c r="D345" s="217" t="s">
        <v>149</v>
      </c>
      <c r="E345" s="218" t="s">
        <v>1</v>
      </c>
      <c r="F345" s="219" t="s">
        <v>404</v>
      </c>
      <c r="G345" s="216"/>
      <c r="H345" s="218" t="s">
        <v>1</v>
      </c>
      <c r="I345" s="220"/>
      <c r="J345" s="216"/>
      <c r="K345" s="216"/>
      <c r="L345" s="221"/>
      <c r="M345" s="222"/>
      <c r="N345" s="223"/>
      <c r="O345" s="223"/>
      <c r="P345" s="223"/>
      <c r="Q345" s="223"/>
      <c r="R345" s="223"/>
      <c r="S345" s="223"/>
      <c r="T345" s="224"/>
      <c r="AT345" s="225" t="s">
        <v>149</v>
      </c>
      <c r="AU345" s="225" t="s">
        <v>84</v>
      </c>
      <c r="AV345" s="13" t="s">
        <v>82</v>
      </c>
      <c r="AW345" s="13" t="s">
        <v>31</v>
      </c>
      <c r="AX345" s="13" t="s">
        <v>74</v>
      </c>
      <c r="AY345" s="225" t="s">
        <v>140</v>
      </c>
    </row>
    <row r="346" spans="2:51" s="13" customFormat="1" ht="11.25">
      <c r="B346" s="215"/>
      <c r="C346" s="216"/>
      <c r="D346" s="217" t="s">
        <v>149</v>
      </c>
      <c r="E346" s="218" t="s">
        <v>1</v>
      </c>
      <c r="F346" s="219" t="s">
        <v>402</v>
      </c>
      <c r="G346" s="216"/>
      <c r="H346" s="218" t="s">
        <v>1</v>
      </c>
      <c r="I346" s="220"/>
      <c r="J346" s="216"/>
      <c r="K346" s="216"/>
      <c r="L346" s="221"/>
      <c r="M346" s="222"/>
      <c r="N346" s="223"/>
      <c r="O346" s="223"/>
      <c r="P346" s="223"/>
      <c r="Q346" s="223"/>
      <c r="R346" s="223"/>
      <c r="S346" s="223"/>
      <c r="T346" s="224"/>
      <c r="AT346" s="225" t="s">
        <v>149</v>
      </c>
      <c r="AU346" s="225" t="s">
        <v>84</v>
      </c>
      <c r="AV346" s="13" t="s">
        <v>82</v>
      </c>
      <c r="AW346" s="13" t="s">
        <v>31</v>
      </c>
      <c r="AX346" s="13" t="s">
        <v>74</v>
      </c>
      <c r="AY346" s="225" t="s">
        <v>140</v>
      </c>
    </row>
    <row r="347" spans="2:51" s="14" customFormat="1" ht="11.25">
      <c r="B347" s="226"/>
      <c r="C347" s="227"/>
      <c r="D347" s="217" t="s">
        <v>149</v>
      </c>
      <c r="E347" s="228" t="s">
        <v>1</v>
      </c>
      <c r="F347" s="229" t="s">
        <v>405</v>
      </c>
      <c r="G347" s="227"/>
      <c r="H347" s="230">
        <v>0.377</v>
      </c>
      <c r="I347" s="231"/>
      <c r="J347" s="227"/>
      <c r="K347" s="227"/>
      <c r="L347" s="232"/>
      <c r="M347" s="233"/>
      <c r="N347" s="234"/>
      <c r="O347" s="234"/>
      <c r="P347" s="234"/>
      <c r="Q347" s="234"/>
      <c r="R347" s="234"/>
      <c r="S347" s="234"/>
      <c r="T347" s="235"/>
      <c r="AT347" s="236" t="s">
        <v>149</v>
      </c>
      <c r="AU347" s="236" t="s">
        <v>84</v>
      </c>
      <c r="AV347" s="14" t="s">
        <v>84</v>
      </c>
      <c r="AW347" s="14" t="s">
        <v>31</v>
      </c>
      <c r="AX347" s="14" t="s">
        <v>74</v>
      </c>
      <c r="AY347" s="236" t="s">
        <v>140</v>
      </c>
    </row>
    <row r="348" spans="2:51" s="13" customFormat="1" ht="11.25">
      <c r="B348" s="215"/>
      <c r="C348" s="216"/>
      <c r="D348" s="217" t="s">
        <v>149</v>
      </c>
      <c r="E348" s="218" t="s">
        <v>1</v>
      </c>
      <c r="F348" s="219" t="s">
        <v>406</v>
      </c>
      <c r="G348" s="216"/>
      <c r="H348" s="218" t="s">
        <v>1</v>
      </c>
      <c r="I348" s="220"/>
      <c r="J348" s="216"/>
      <c r="K348" s="216"/>
      <c r="L348" s="221"/>
      <c r="M348" s="222"/>
      <c r="N348" s="223"/>
      <c r="O348" s="223"/>
      <c r="P348" s="223"/>
      <c r="Q348" s="223"/>
      <c r="R348" s="223"/>
      <c r="S348" s="223"/>
      <c r="T348" s="224"/>
      <c r="AT348" s="225" t="s">
        <v>149</v>
      </c>
      <c r="AU348" s="225" t="s">
        <v>84</v>
      </c>
      <c r="AV348" s="13" t="s">
        <v>82</v>
      </c>
      <c r="AW348" s="13" t="s">
        <v>31</v>
      </c>
      <c r="AX348" s="13" t="s">
        <v>74</v>
      </c>
      <c r="AY348" s="225" t="s">
        <v>140</v>
      </c>
    </row>
    <row r="349" spans="2:51" s="13" customFormat="1" ht="11.25">
      <c r="B349" s="215"/>
      <c r="C349" s="216"/>
      <c r="D349" s="217" t="s">
        <v>149</v>
      </c>
      <c r="E349" s="218" t="s">
        <v>1</v>
      </c>
      <c r="F349" s="219" t="s">
        <v>407</v>
      </c>
      <c r="G349" s="216"/>
      <c r="H349" s="218" t="s">
        <v>1</v>
      </c>
      <c r="I349" s="220"/>
      <c r="J349" s="216"/>
      <c r="K349" s="216"/>
      <c r="L349" s="221"/>
      <c r="M349" s="222"/>
      <c r="N349" s="223"/>
      <c r="O349" s="223"/>
      <c r="P349" s="223"/>
      <c r="Q349" s="223"/>
      <c r="R349" s="223"/>
      <c r="S349" s="223"/>
      <c r="T349" s="224"/>
      <c r="AT349" s="225" t="s">
        <v>149</v>
      </c>
      <c r="AU349" s="225" t="s">
        <v>84</v>
      </c>
      <c r="AV349" s="13" t="s">
        <v>82</v>
      </c>
      <c r="AW349" s="13" t="s">
        <v>31</v>
      </c>
      <c r="AX349" s="13" t="s">
        <v>74</v>
      </c>
      <c r="AY349" s="225" t="s">
        <v>140</v>
      </c>
    </row>
    <row r="350" spans="2:51" s="14" customFormat="1" ht="11.25">
      <c r="B350" s="226"/>
      <c r="C350" s="227"/>
      <c r="D350" s="217" t="s">
        <v>149</v>
      </c>
      <c r="E350" s="228" t="s">
        <v>1</v>
      </c>
      <c r="F350" s="229" t="s">
        <v>408</v>
      </c>
      <c r="G350" s="227"/>
      <c r="H350" s="230">
        <v>0.24199999999999999</v>
      </c>
      <c r="I350" s="231"/>
      <c r="J350" s="227"/>
      <c r="K350" s="227"/>
      <c r="L350" s="232"/>
      <c r="M350" s="233"/>
      <c r="N350" s="234"/>
      <c r="O350" s="234"/>
      <c r="P350" s="234"/>
      <c r="Q350" s="234"/>
      <c r="R350" s="234"/>
      <c r="S350" s="234"/>
      <c r="T350" s="235"/>
      <c r="AT350" s="236" t="s">
        <v>149</v>
      </c>
      <c r="AU350" s="236" t="s">
        <v>84</v>
      </c>
      <c r="AV350" s="14" t="s">
        <v>84</v>
      </c>
      <c r="AW350" s="14" t="s">
        <v>31</v>
      </c>
      <c r="AX350" s="14" t="s">
        <v>74</v>
      </c>
      <c r="AY350" s="236" t="s">
        <v>140</v>
      </c>
    </row>
    <row r="351" spans="2:51" s="13" customFormat="1" ht="11.25">
      <c r="B351" s="215"/>
      <c r="C351" s="216"/>
      <c r="D351" s="217" t="s">
        <v>149</v>
      </c>
      <c r="E351" s="218" t="s">
        <v>1</v>
      </c>
      <c r="F351" s="219" t="s">
        <v>409</v>
      </c>
      <c r="G351" s="216"/>
      <c r="H351" s="218" t="s">
        <v>1</v>
      </c>
      <c r="I351" s="220"/>
      <c r="J351" s="216"/>
      <c r="K351" s="216"/>
      <c r="L351" s="221"/>
      <c r="M351" s="222"/>
      <c r="N351" s="223"/>
      <c r="O351" s="223"/>
      <c r="P351" s="223"/>
      <c r="Q351" s="223"/>
      <c r="R351" s="223"/>
      <c r="S351" s="223"/>
      <c r="T351" s="224"/>
      <c r="AT351" s="225" t="s">
        <v>149</v>
      </c>
      <c r="AU351" s="225" t="s">
        <v>84</v>
      </c>
      <c r="AV351" s="13" t="s">
        <v>82</v>
      </c>
      <c r="AW351" s="13" t="s">
        <v>31</v>
      </c>
      <c r="AX351" s="13" t="s">
        <v>74</v>
      </c>
      <c r="AY351" s="225" t="s">
        <v>140</v>
      </c>
    </row>
    <row r="352" spans="2:51" s="14" customFormat="1" ht="11.25">
      <c r="B352" s="226"/>
      <c r="C352" s="227"/>
      <c r="D352" s="217" t="s">
        <v>149</v>
      </c>
      <c r="E352" s="228" t="s">
        <v>1</v>
      </c>
      <c r="F352" s="229" t="s">
        <v>410</v>
      </c>
      <c r="G352" s="227"/>
      <c r="H352" s="230">
        <v>0.128</v>
      </c>
      <c r="I352" s="231"/>
      <c r="J352" s="227"/>
      <c r="K352" s="227"/>
      <c r="L352" s="232"/>
      <c r="M352" s="233"/>
      <c r="N352" s="234"/>
      <c r="O352" s="234"/>
      <c r="P352" s="234"/>
      <c r="Q352" s="234"/>
      <c r="R352" s="234"/>
      <c r="S352" s="234"/>
      <c r="T352" s="235"/>
      <c r="AT352" s="236" t="s">
        <v>149</v>
      </c>
      <c r="AU352" s="236" t="s">
        <v>84</v>
      </c>
      <c r="AV352" s="14" t="s">
        <v>84</v>
      </c>
      <c r="AW352" s="14" t="s">
        <v>31</v>
      </c>
      <c r="AX352" s="14" t="s">
        <v>74</v>
      </c>
      <c r="AY352" s="236" t="s">
        <v>140</v>
      </c>
    </row>
    <row r="353" spans="2:51" s="13" customFormat="1" ht="11.25">
      <c r="B353" s="215"/>
      <c r="C353" s="216"/>
      <c r="D353" s="217" t="s">
        <v>149</v>
      </c>
      <c r="E353" s="218" t="s">
        <v>1</v>
      </c>
      <c r="F353" s="219" t="s">
        <v>411</v>
      </c>
      <c r="G353" s="216"/>
      <c r="H353" s="218" t="s">
        <v>1</v>
      </c>
      <c r="I353" s="220"/>
      <c r="J353" s="216"/>
      <c r="K353" s="216"/>
      <c r="L353" s="221"/>
      <c r="M353" s="222"/>
      <c r="N353" s="223"/>
      <c r="O353" s="223"/>
      <c r="P353" s="223"/>
      <c r="Q353" s="223"/>
      <c r="R353" s="223"/>
      <c r="S353" s="223"/>
      <c r="T353" s="224"/>
      <c r="AT353" s="225" t="s">
        <v>149</v>
      </c>
      <c r="AU353" s="225" t="s">
        <v>84</v>
      </c>
      <c r="AV353" s="13" t="s">
        <v>82</v>
      </c>
      <c r="AW353" s="13" t="s">
        <v>31</v>
      </c>
      <c r="AX353" s="13" t="s">
        <v>74</v>
      </c>
      <c r="AY353" s="225" t="s">
        <v>140</v>
      </c>
    </row>
    <row r="354" spans="2:51" s="14" customFormat="1" ht="11.25">
      <c r="B354" s="226"/>
      <c r="C354" s="227"/>
      <c r="D354" s="217" t="s">
        <v>149</v>
      </c>
      <c r="E354" s="228" t="s">
        <v>1</v>
      </c>
      <c r="F354" s="229" t="s">
        <v>412</v>
      </c>
      <c r="G354" s="227"/>
      <c r="H354" s="230">
        <v>5.5E-2</v>
      </c>
      <c r="I354" s="231"/>
      <c r="J354" s="227"/>
      <c r="K354" s="227"/>
      <c r="L354" s="232"/>
      <c r="M354" s="233"/>
      <c r="N354" s="234"/>
      <c r="O354" s="234"/>
      <c r="P354" s="234"/>
      <c r="Q354" s="234"/>
      <c r="R354" s="234"/>
      <c r="S354" s="234"/>
      <c r="T354" s="235"/>
      <c r="AT354" s="236" t="s">
        <v>149</v>
      </c>
      <c r="AU354" s="236" t="s">
        <v>84</v>
      </c>
      <c r="AV354" s="14" t="s">
        <v>84</v>
      </c>
      <c r="AW354" s="14" t="s">
        <v>31</v>
      </c>
      <c r="AX354" s="14" t="s">
        <v>74</v>
      </c>
      <c r="AY354" s="236" t="s">
        <v>140</v>
      </c>
    </row>
    <row r="355" spans="2:51" s="14" customFormat="1" ht="11.25">
      <c r="B355" s="226"/>
      <c r="C355" s="227"/>
      <c r="D355" s="217" t="s">
        <v>149</v>
      </c>
      <c r="E355" s="228" t="s">
        <v>1</v>
      </c>
      <c r="F355" s="229" t="s">
        <v>413</v>
      </c>
      <c r="G355" s="227"/>
      <c r="H355" s="230">
        <v>4.1000000000000002E-2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AT355" s="236" t="s">
        <v>149</v>
      </c>
      <c r="AU355" s="236" t="s">
        <v>84</v>
      </c>
      <c r="AV355" s="14" t="s">
        <v>84</v>
      </c>
      <c r="AW355" s="14" t="s">
        <v>31</v>
      </c>
      <c r="AX355" s="14" t="s">
        <v>74</v>
      </c>
      <c r="AY355" s="236" t="s">
        <v>140</v>
      </c>
    </row>
    <row r="356" spans="2:51" s="13" customFormat="1" ht="11.25">
      <c r="B356" s="215"/>
      <c r="C356" s="216"/>
      <c r="D356" s="217" t="s">
        <v>149</v>
      </c>
      <c r="E356" s="218" t="s">
        <v>1</v>
      </c>
      <c r="F356" s="219" t="s">
        <v>414</v>
      </c>
      <c r="G356" s="216"/>
      <c r="H356" s="218" t="s">
        <v>1</v>
      </c>
      <c r="I356" s="220"/>
      <c r="J356" s="216"/>
      <c r="K356" s="216"/>
      <c r="L356" s="221"/>
      <c r="M356" s="222"/>
      <c r="N356" s="223"/>
      <c r="O356" s="223"/>
      <c r="P356" s="223"/>
      <c r="Q356" s="223"/>
      <c r="R356" s="223"/>
      <c r="S356" s="223"/>
      <c r="T356" s="224"/>
      <c r="AT356" s="225" t="s">
        <v>149</v>
      </c>
      <c r="AU356" s="225" t="s">
        <v>84</v>
      </c>
      <c r="AV356" s="13" t="s">
        <v>82</v>
      </c>
      <c r="AW356" s="13" t="s">
        <v>31</v>
      </c>
      <c r="AX356" s="13" t="s">
        <v>74</v>
      </c>
      <c r="AY356" s="225" t="s">
        <v>140</v>
      </c>
    </row>
    <row r="357" spans="2:51" s="14" customFormat="1" ht="11.25">
      <c r="B357" s="226"/>
      <c r="C357" s="227"/>
      <c r="D357" s="217" t="s">
        <v>149</v>
      </c>
      <c r="E357" s="228" t="s">
        <v>1</v>
      </c>
      <c r="F357" s="229" t="s">
        <v>415</v>
      </c>
      <c r="G357" s="227"/>
      <c r="H357" s="230">
        <v>0.21299999999999999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AT357" s="236" t="s">
        <v>149</v>
      </c>
      <c r="AU357" s="236" t="s">
        <v>84</v>
      </c>
      <c r="AV357" s="14" t="s">
        <v>84</v>
      </c>
      <c r="AW357" s="14" t="s">
        <v>31</v>
      </c>
      <c r="AX357" s="14" t="s">
        <v>74</v>
      </c>
      <c r="AY357" s="236" t="s">
        <v>140</v>
      </c>
    </row>
    <row r="358" spans="2:51" s="13" customFormat="1" ht="11.25">
      <c r="B358" s="215"/>
      <c r="C358" s="216"/>
      <c r="D358" s="217" t="s">
        <v>149</v>
      </c>
      <c r="E358" s="218" t="s">
        <v>1</v>
      </c>
      <c r="F358" s="219" t="s">
        <v>416</v>
      </c>
      <c r="G358" s="216"/>
      <c r="H358" s="218" t="s">
        <v>1</v>
      </c>
      <c r="I358" s="220"/>
      <c r="J358" s="216"/>
      <c r="K358" s="216"/>
      <c r="L358" s="221"/>
      <c r="M358" s="222"/>
      <c r="N358" s="223"/>
      <c r="O358" s="223"/>
      <c r="P358" s="223"/>
      <c r="Q358" s="223"/>
      <c r="R358" s="223"/>
      <c r="S358" s="223"/>
      <c r="T358" s="224"/>
      <c r="AT358" s="225" t="s">
        <v>149</v>
      </c>
      <c r="AU358" s="225" t="s">
        <v>84</v>
      </c>
      <c r="AV358" s="13" t="s">
        <v>82</v>
      </c>
      <c r="AW358" s="13" t="s">
        <v>31</v>
      </c>
      <c r="AX358" s="13" t="s">
        <v>74</v>
      </c>
      <c r="AY358" s="225" t="s">
        <v>140</v>
      </c>
    </row>
    <row r="359" spans="2:51" s="14" customFormat="1" ht="11.25">
      <c r="B359" s="226"/>
      <c r="C359" s="227"/>
      <c r="D359" s="217" t="s">
        <v>149</v>
      </c>
      <c r="E359" s="228" t="s">
        <v>1</v>
      </c>
      <c r="F359" s="229" t="s">
        <v>417</v>
      </c>
      <c r="G359" s="227"/>
      <c r="H359" s="230">
        <v>0.32500000000000001</v>
      </c>
      <c r="I359" s="231"/>
      <c r="J359" s="227"/>
      <c r="K359" s="227"/>
      <c r="L359" s="232"/>
      <c r="M359" s="233"/>
      <c r="N359" s="234"/>
      <c r="O359" s="234"/>
      <c r="P359" s="234"/>
      <c r="Q359" s="234"/>
      <c r="R359" s="234"/>
      <c r="S359" s="234"/>
      <c r="T359" s="235"/>
      <c r="AT359" s="236" t="s">
        <v>149</v>
      </c>
      <c r="AU359" s="236" t="s">
        <v>84</v>
      </c>
      <c r="AV359" s="14" t="s">
        <v>84</v>
      </c>
      <c r="AW359" s="14" t="s">
        <v>31</v>
      </c>
      <c r="AX359" s="14" t="s">
        <v>74</v>
      </c>
      <c r="AY359" s="236" t="s">
        <v>140</v>
      </c>
    </row>
    <row r="360" spans="2:51" s="14" customFormat="1" ht="11.25">
      <c r="B360" s="226"/>
      <c r="C360" s="227"/>
      <c r="D360" s="217" t="s">
        <v>149</v>
      </c>
      <c r="E360" s="228" t="s">
        <v>1</v>
      </c>
      <c r="F360" s="229" t="s">
        <v>418</v>
      </c>
      <c r="G360" s="227"/>
      <c r="H360" s="230">
        <v>7.6999999999999999E-2</v>
      </c>
      <c r="I360" s="231"/>
      <c r="J360" s="227"/>
      <c r="K360" s="227"/>
      <c r="L360" s="232"/>
      <c r="M360" s="233"/>
      <c r="N360" s="234"/>
      <c r="O360" s="234"/>
      <c r="P360" s="234"/>
      <c r="Q360" s="234"/>
      <c r="R360" s="234"/>
      <c r="S360" s="234"/>
      <c r="T360" s="235"/>
      <c r="AT360" s="236" t="s">
        <v>149</v>
      </c>
      <c r="AU360" s="236" t="s">
        <v>84</v>
      </c>
      <c r="AV360" s="14" t="s">
        <v>84</v>
      </c>
      <c r="AW360" s="14" t="s">
        <v>31</v>
      </c>
      <c r="AX360" s="14" t="s">
        <v>74</v>
      </c>
      <c r="AY360" s="236" t="s">
        <v>140</v>
      </c>
    </row>
    <row r="361" spans="2:51" s="13" customFormat="1" ht="11.25">
      <c r="B361" s="215"/>
      <c r="C361" s="216"/>
      <c r="D361" s="217" t="s">
        <v>149</v>
      </c>
      <c r="E361" s="218" t="s">
        <v>1</v>
      </c>
      <c r="F361" s="219" t="s">
        <v>419</v>
      </c>
      <c r="G361" s="216"/>
      <c r="H361" s="218" t="s">
        <v>1</v>
      </c>
      <c r="I361" s="220"/>
      <c r="J361" s="216"/>
      <c r="K361" s="216"/>
      <c r="L361" s="221"/>
      <c r="M361" s="222"/>
      <c r="N361" s="223"/>
      <c r="O361" s="223"/>
      <c r="P361" s="223"/>
      <c r="Q361" s="223"/>
      <c r="R361" s="223"/>
      <c r="S361" s="223"/>
      <c r="T361" s="224"/>
      <c r="AT361" s="225" t="s">
        <v>149</v>
      </c>
      <c r="AU361" s="225" t="s">
        <v>84</v>
      </c>
      <c r="AV361" s="13" t="s">
        <v>82</v>
      </c>
      <c r="AW361" s="13" t="s">
        <v>31</v>
      </c>
      <c r="AX361" s="13" t="s">
        <v>74</v>
      </c>
      <c r="AY361" s="225" t="s">
        <v>140</v>
      </c>
    </row>
    <row r="362" spans="2:51" s="14" customFormat="1" ht="11.25">
      <c r="B362" s="226"/>
      <c r="C362" s="227"/>
      <c r="D362" s="217" t="s">
        <v>149</v>
      </c>
      <c r="E362" s="228" t="s">
        <v>1</v>
      </c>
      <c r="F362" s="229" t="s">
        <v>420</v>
      </c>
      <c r="G362" s="227"/>
      <c r="H362" s="230">
        <v>0.82099999999999995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AT362" s="236" t="s">
        <v>149</v>
      </c>
      <c r="AU362" s="236" t="s">
        <v>84</v>
      </c>
      <c r="AV362" s="14" t="s">
        <v>84</v>
      </c>
      <c r="AW362" s="14" t="s">
        <v>31</v>
      </c>
      <c r="AX362" s="14" t="s">
        <v>74</v>
      </c>
      <c r="AY362" s="236" t="s">
        <v>140</v>
      </c>
    </row>
    <row r="363" spans="2:51" s="14" customFormat="1" ht="11.25">
      <c r="B363" s="226"/>
      <c r="C363" s="227"/>
      <c r="D363" s="217" t="s">
        <v>149</v>
      </c>
      <c r="E363" s="228" t="s">
        <v>1</v>
      </c>
      <c r="F363" s="229" t="s">
        <v>421</v>
      </c>
      <c r="G363" s="227"/>
      <c r="H363" s="230">
        <v>2.1999999999999999E-2</v>
      </c>
      <c r="I363" s="231"/>
      <c r="J363" s="227"/>
      <c r="K363" s="227"/>
      <c r="L363" s="232"/>
      <c r="M363" s="233"/>
      <c r="N363" s="234"/>
      <c r="O363" s="234"/>
      <c r="P363" s="234"/>
      <c r="Q363" s="234"/>
      <c r="R363" s="234"/>
      <c r="S363" s="234"/>
      <c r="T363" s="235"/>
      <c r="AT363" s="236" t="s">
        <v>149</v>
      </c>
      <c r="AU363" s="236" t="s">
        <v>84</v>
      </c>
      <c r="AV363" s="14" t="s">
        <v>84</v>
      </c>
      <c r="AW363" s="14" t="s">
        <v>31</v>
      </c>
      <c r="AX363" s="14" t="s">
        <v>74</v>
      </c>
      <c r="AY363" s="236" t="s">
        <v>140</v>
      </c>
    </row>
    <row r="364" spans="2:51" s="13" customFormat="1" ht="11.25">
      <c r="B364" s="215"/>
      <c r="C364" s="216"/>
      <c r="D364" s="217" t="s">
        <v>149</v>
      </c>
      <c r="E364" s="218" t="s">
        <v>1</v>
      </c>
      <c r="F364" s="219" t="s">
        <v>422</v>
      </c>
      <c r="G364" s="216"/>
      <c r="H364" s="218" t="s">
        <v>1</v>
      </c>
      <c r="I364" s="220"/>
      <c r="J364" s="216"/>
      <c r="K364" s="216"/>
      <c r="L364" s="221"/>
      <c r="M364" s="222"/>
      <c r="N364" s="223"/>
      <c r="O364" s="223"/>
      <c r="P364" s="223"/>
      <c r="Q364" s="223"/>
      <c r="R364" s="223"/>
      <c r="S364" s="223"/>
      <c r="T364" s="224"/>
      <c r="AT364" s="225" t="s">
        <v>149</v>
      </c>
      <c r="AU364" s="225" t="s">
        <v>84</v>
      </c>
      <c r="AV364" s="13" t="s">
        <v>82</v>
      </c>
      <c r="AW364" s="13" t="s">
        <v>31</v>
      </c>
      <c r="AX364" s="13" t="s">
        <v>74</v>
      </c>
      <c r="AY364" s="225" t="s">
        <v>140</v>
      </c>
    </row>
    <row r="365" spans="2:51" s="14" customFormat="1" ht="11.25">
      <c r="B365" s="226"/>
      <c r="C365" s="227"/>
      <c r="D365" s="217" t="s">
        <v>149</v>
      </c>
      <c r="E365" s="228" t="s">
        <v>1</v>
      </c>
      <c r="F365" s="229" t="s">
        <v>423</v>
      </c>
      <c r="G365" s="227"/>
      <c r="H365" s="230">
        <v>0.25900000000000001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AT365" s="236" t="s">
        <v>149</v>
      </c>
      <c r="AU365" s="236" t="s">
        <v>84</v>
      </c>
      <c r="AV365" s="14" t="s">
        <v>84</v>
      </c>
      <c r="AW365" s="14" t="s">
        <v>31</v>
      </c>
      <c r="AX365" s="14" t="s">
        <v>74</v>
      </c>
      <c r="AY365" s="236" t="s">
        <v>140</v>
      </c>
    </row>
    <row r="366" spans="2:51" s="13" customFormat="1" ht="11.25">
      <c r="B366" s="215"/>
      <c r="C366" s="216"/>
      <c r="D366" s="217" t="s">
        <v>149</v>
      </c>
      <c r="E366" s="218" t="s">
        <v>1</v>
      </c>
      <c r="F366" s="219" t="s">
        <v>424</v>
      </c>
      <c r="G366" s="216"/>
      <c r="H366" s="218" t="s">
        <v>1</v>
      </c>
      <c r="I366" s="220"/>
      <c r="J366" s="216"/>
      <c r="K366" s="216"/>
      <c r="L366" s="221"/>
      <c r="M366" s="222"/>
      <c r="N366" s="223"/>
      <c r="O366" s="223"/>
      <c r="P366" s="223"/>
      <c r="Q366" s="223"/>
      <c r="R366" s="223"/>
      <c r="S366" s="223"/>
      <c r="T366" s="224"/>
      <c r="AT366" s="225" t="s">
        <v>149</v>
      </c>
      <c r="AU366" s="225" t="s">
        <v>84</v>
      </c>
      <c r="AV366" s="13" t="s">
        <v>82</v>
      </c>
      <c r="AW366" s="13" t="s">
        <v>31</v>
      </c>
      <c r="AX366" s="13" t="s">
        <v>74</v>
      </c>
      <c r="AY366" s="225" t="s">
        <v>140</v>
      </c>
    </row>
    <row r="367" spans="2:51" s="14" customFormat="1" ht="11.25">
      <c r="B367" s="226"/>
      <c r="C367" s="227"/>
      <c r="D367" s="217" t="s">
        <v>149</v>
      </c>
      <c r="E367" s="228" t="s">
        <v>1</v>
      </c>
      <c r="F367" s="229" t="s">
        <v>425</v>
      </c>
      <c r="G367" s="227"/>
      <c r="H367" s="230">
        <v>0.20699999999999999</v>
      </c>
      <c r="I367" s="231"/>
      <c r="J367" s="227"/>
      <c r="K367" s="227"/>
      <c r="L367" s="232"/>
      <c r="M367" s="233"/>
      <c r="N367" s="234"/>
      <c r="O367" s="234"/>
      <c r="P367" s="234"/>
      <c r="Q367" s="234"/>
      <c r="R367" s="234"/>
      <c r="S367" s="234"/>
      <c r="T367" s="235"/>
      <c r="AT367" s="236" t="s">
        <v>149</v>
      </c>
      <c r="AU367" s="236" t="s">
        <v>84</v>
      </c>
      <c r="AV367" s="14" t="s">
        <v>84</v>
      </c>
      <c r="AW367" s="14" t="s">
        <v>31</v>
      </c>
      <c r="AX367" s="14" t="s">
        <v>74</v>
      </c>
      <c r="AY367" s="236" t="s">
        <v>140</v>
      </c>
    </row>
    <row r="368" spans="2:51" s="14" customFormat="1" ht="11.25">
      <c r="B368" s="226"/>
      <c r="C368" s="227"/>
      <c r="D368" s="217" t="s">
        <v>149</v>
      </c>
      <c r="E368" s="228" t="s">
        <v>1</v>
      </c>
      <c r="F368" s="229" t="s">
        <v>426</v>
      </c>
      <c r="G368" s="227"/>
      <c r="H368" s="230">
        <v>4.9000000000000002E-2</v>
      </c>
      <c r="I368" s="231"/>
      <c r="J368" s="227"/>
      <c r="K368" s="227"/>
      <c r="L368" s="232"/>
      <c r="M368" s="233"/>
      <c r="N368" s="234"/>
      <c r="O368" s="234"/>
      <c r="P368" s="234"/>
      <c r="Q368" s="234"/>
      <c r="R368" s="234"/>
      <c r="S368" s="234"/>
      <c r="T368" s="235"/>
      <c r="AT368" s="236" t="s">
        <v>149</v>
      </c>
      <c r="AU368" s="236" t="s">
        <v>84</v>
      </c>
      <c r="AV368" s="14" t="s">
        <v>84</v>
      </c>
      <c r="AW368" s="14" t="s">
        <v>31</v>
      </c>
      <c r="AX368" s="14" t="s">
        <v>74</v>
      </c>
      <c r="AY368" s="236" t="s">
        <v>140</v>
      </c>
    </row>
    <row r="369" spans="1:65" s="15" customFormat="1" ht="11.25">
      <c r="B369" s="237"/>
      <c r="C369" s="238"/>
      <c r="D369" s="217" t="s">
        <v>149</v>
      </c>
      <c r="E369" s="239" t="s">
        <v>1</v>
      </c>
      <c r="F369" s="240" t="s">
        <v>155</v>
      </c>
      <c r="G369" s="238"/>
      <c r="H369" s="241">
        <v>8.8680000000000003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AT369" s="247" t="s">
        <v>149</v>
      </c>
      <c r="AU369" s="247" t="s">
        <v>84</v>
      </c>
      <c r="AV369" s="15" t="s">
        <v>147</v>
      </c>
      <c r="AW369" s="15" t="s">
        <v>31</v>
      </c>
      <c r="AX369" s="15" t="s">
        <v>82</v>
      </c>
      <c r="AY369" s="247" t="s">
        <v>140</v>
      </c>
    </row>
    <row r="370" spans="1:65" s="2" customFormat="1" ht="24" customHeight="1">
      <c r="A370" s="35"/>
      <c r="B370" s="36"/>
      <c r="C370" s="201" t="s">
        <v>427</v>
      </c>
      <c r="D370" s="201" t="s">
        <v>143</v>
      </c>
      <c r="E370" s="202" t="s">
        <v>428</v>
      </c>
      <c r="F370" s="203" t="s">
        <v>429</v>
      </c>
      <c r="G370" s="204" t="s">
        <v>146</v>
      </c>
      <c r="H370" s="205">
        <v>210.38300000000001</v>
      </c>
      <c r="I370" s="206"/>
      <c r="J370" s="207">
        <f>ROUND(I370*H370,2)</f>
        <v>0</v>
      </c>
      <c r="K370" s="208"/>
      <c r="L370" s="40"/>
      <c r="M370" s="209" t="s">
        <v>1</v>
      </c>
      <c r="N370" s="210" t="s">
        <v>39</v>
      </c>
      <c r="O370" s="72"/>
      <c r="P370" s="211">
        <f>O370*H370</f>
        <v>0</v>
      </c>
      <c r="Q370" s="211">
        <v>0</v>
      </c>
      <c r="R370" s="211">
        <f>Q370*H370</f>
        <v>0</v>
      </c>
      <c r="S370" s="211">
        <v>0</v>
      </c>
      <c r="T370" s="212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213" t="s">
        <v>233</v>
      </c>
      <c r="AT370" s="213" t="s">
        <v>143</v>
      </c>
      <c r="AU370" s="213" t="s">
        <v>84</v>
      </c>
      <c r="AY370" s="18" t="s">
        <v>140</v>
      </c>
      <c r="BE370" s="214">
        <f>IF(N370="základní",J370,0)</f>
        <v>0</v>
      </c>
      <c r="BF370" s="214">
        <f>IF(N370="snížená",J370,0)</f>
        <v>0</v>
      </c>
      <c r="BG370" s="214">
        <f>IF(N370="zákl. přenesená",J370,0)</f>
        <v>0</v>
      </c>
      <c r="BH370" s="214">
        <f>IF(N370="sníž. přenesená",J370,0)</f>
        <v>0</v>
      </c>
      <c r="BI370" s="214">
        <f>IF(N370="nulová",J370,0)</f>
        <v>0</v>
      </c>
      <c r="BJ370" s="18" t="s">
        <v>82</v>
      </c>
      <c r="BK370" s="214">
        <f>ROUND(I370*H370,2)</f>
        <v>0</v>
      </c>
      <c r="BL370" s="18" t="s">
        <v>233</v>
      </c>
      <c r="BM370" s="213" t="s">
        <v>430</v>
      </c>
    </row>
    <row r="371" spans="1:65" s="13" customFormat="1" ht="11.25">
      <c r="B371" s="215"/>
      <c r="C371" s="216"/>
      <c r="D371" s="217" t="s">
        <v>149</v>
      </c>
      <c r="E371" s="218" t="s">
        <v>1</v>
      </c>
      <c r="F371" s="219" t="s">
        <v>431</v>
      </c>
      <c r="G371" s="216"/>
      <c r="H371" s="218" t="s">
        <v>1</v>
      </c>
      <c r="I371" s="220"/>
      <c r="J371" s="216"/>
      <c r="K371" s="216"/>
      <c r="L371" s="221"/>
      <c r="M371" s="222"/>
      <c r="N371" s="223"/>
      <c r="O371" s="223"/>
      <c r="P371" s="223"/>
      <c r="Q371" s="223"/>
      <c r="R371" s="223"/>
      <c r="S371" s="223"/>
      <c r="T371" s="224"/>
      <c r="AT371" s="225" t="s">
        <v>149</v>
      </c>
      <c r="AU371" s="225" t="s">
        <v>84</v>
      </c>
      <c r="AV371" s="13" t="s">
        <v>82</v>
      </c>
      <c r="AW371" s="13" t="s">
        <v>31</v>
      </c>
      <c r="AX371" s="13" t="s">
        <v>74</v>
      </c>
      <c r="AY371" s="225" t="s">
        <v>140</v>
      </c>
    </row>
    <row r="372" spans="1:65" s="13" customFormat="1" ht="11.25">
      <c r="B372" s="215"/>
      <c r="C372" s="216"/>
      <c r="D372" s="217" t="s">
        <v>149</v>
      </c>
      <c r="E372" s="218" t="s">
        <v>1</v>
      </c>
      <c r="F372" s="219" t="s">
        <v>432</v>
      </c>
      <c r="G372" s="216"/>
      <c r="H372" s="218" t="s">
        <v>1</v>
      </c>
      <c r="I372" s="220"/>
      <c r="J372" s="216"/>
      <c r="K372" s="216"/>
      <c r="L372" s="221"/>
      <c r="M372" s="222"/>
      <c r="N372" s="223"/>
      <c r="O372" s="223"/>
      <c r="P372" s="223"/>
      <c r="Q372" s="223"/>
      <c r="R372" s="223"/>
      <c r="S372" s="223"/>
      <c r="T372" s="224"/>
      <c r="AT372" s="225" t="s">
        <v>149</v>
      </c>
      <c r="AU372" s="225" t="s">
        <v>84</v>
      </c>
      <c r="AV372" s="13" t="s">
        <v>82</v>
      </c>
      <c r="AW372" s="13" t="s">
        <v>31</v>
      </c>
      <c r="AX372" s="13" t="s">
        <v>74</v>
      </c>
      <c r="AY372" s="225" t="s">
        <v>140</v>
      </c>
    </row>
    <row r="373" spans="1:65" s="14" customFormat="1" ht="11.25">
      <c r="B373" s="226"/>
      <c r="C373" s="227"/>
      <c r="D373" s="217" t="s">
        <v>149</v>
      </c>
      <c r="E373" s="228" t="s">
        <v>1</v>
      </c>
      <c r="F373" s="229" t="s">
        <v>433</v>
      </c>
      <c r="G373" s="227"/>
      <c r="H373" s="230">
        <v>36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AT373" s="236" t="s">
        <v>149</v>
      </c>
      <c r="AU373" s="236" t="s">
        <v>84</v>
      </c>
      <c r="AV373" s="14" t="s">
        <v>84</v>
      </c>
      <c r="AW373" s="14" t="s">
        <v>31</v>
      </c>
      <c r="AX373" s="14" t="s">
        <v>74</v>
      </c>
      <c r="AY373" s="236" t="s">
        <v>140</v>
      </c>
    </row>
    <row r="374" spans="1:65" s="13" customFormat="1" ht="11.25">
      <c r="B374" s="215"/>
      <c r="C374" s="216"/>
      <c r="D374" s="217" t="s">
        <v>149</v>
      </c>
      <c r="E374" s="218" t="s">
        <v>1</v>
      </c>
      <c r="F374" s="219" t="s">
        <v>434</v>
      </c>
      <c r="G374" s="216"/>
      <c r="H374" s="218" t="s">
        <v>1</v>
      </c>
      <c r="I374" s="220"/>
      <c r="J374" s="216"/>
      <c r="K374" s="216"/>
      <c r="L374" s="221"/>
      <c r="M374" s="222"/>
      <c r="N374" s="223"/>
      <c r="O374" s="223"/>
      <c r="P374" s="223"/>
      <c r="Q374" s="223"/>
      <c r="R374" s="223"/>
      <c r="S374" s="223"/>
      <c r="T374" s="224"/>
      <c r="AT374" s="225" t="s">
        <v>149</v>
      </c>
      <c r="AU374" s="225" t="s">
        <v>84</v>
      </c>
      <c r="AV374" s="13" t="s">
        <v>82</v>
      </c>
      <c r="AW374" s="13" t="s">
        <v>31</v>
      </c>
      <c r="AX374" s="13" t="s">
        <v>74</v>
      </c>
      <c r="AY374" s="225" t="s">
        <v>140</v>
      </c>
    </row>
    <row r="375" spans="1:65" s="14" customFormat="1" ht="11.25">
      <c r="B375" s="226"/>
      <c r="C375" s="227"/>
      <c r="D375" s="217" t="s">
        <v>149</v>
      </c>
      <c r="E375" s="228" t="s">
        <v>1</v>
      </c>
      <c r="F375" s="229" t="s">
        <v>435</v>
      </c>
      <c r="G375" s="227"/>
      <c r="H375" s="230">
        <v>3.8079999999999998</v>
      </c>
      <c r="I375" s="231"/>
      <c r="J375" s="227"/>
      <c r="K375" s="227"/>
      <c r="L375" s="232"/>
      <c r="M375" s="233"/>
      <c r="N375" s="234"/>
      <c r="O375" s="234"/>
      <c r="P375" s="234"/>
      <c r="Q375" s="234"/>
      <c r="R375" s="234"/>
      <c r="S375" s="234"/>
      <c r="T375" s="235"/>
      <c r="AT375" s="236" t="s">
        <v>149</v>
      </c>
      <c r="AU375" s="236" t="s">
        <v>84</v>
      </c>
      <c r="AV375" s="14" t="s">
        <v>84</v>
      </c>
      <c r="AW375" s="14" t="s">
        <v>31</v>
      </c>
      <c r="AX375" s="14" t="s">
        <v>74</v>
      </c>
      <c r="AY375" s="236" t="s">
        <v>140</v>
      </c>
    </row>
    <row r="376" spans="1:65" s="13" customFormat="1" ht="11.25">
      <c r="B376" s="215"/>
      <c r="C376" s="216"/>
      <c r="D376" s="217" t="s">
        <v>149</v>
      </c>
      <c r="E376" s="218" t="s">
        <v>1</v>
      </c>
      <c r="F376" s="219" t="s">
        <v>436</v>
      </c>
      <c r="G376" s="216"/>
      <c r="H376" s="218" t="s">
        <v>1</v>
      </c>
      <c r="I376" s="220"/>
      <c r="J376" s="216"/>
      <c r="K376" s="216"/>
      <c r="L376" s="221"/>
      <c r="M376" s="222"/>
      <c r="N376" s="223"/>
      <c r="O376" s="223"/>
      <c r="P376" s="223"/>
      <c r="Q376" s="223"/>
      <c r="R376" s="223"/>
      <c r="S376" s="223"/>
      <c r="T376" s="224"/>
      <c r="AT376" s="225" t="s">
        <v>149</v>
      </c>
      <c r="AU376" s="225" t="s">
        <v>84</v>
      </c>
      <c r="AV376" s="13" t="s">
        <v>82</v>
      </c>
      <c r="AW376" s="13" t="s">
        <v>31</v>
      </c>
      <c r="AX376" s="13" t="s">
        <v>74</v>
      </c>
      <c r="AY376" s="225" t="s">
        <v>140</v>
      </c>
    </row>
    <row r="377" spans="1:65" s="13" customFormat="1" ht="11.25">
      <c r="B377" s="215"/>
      <c r="C377" s="216"/>
      <c r="D377" s="217" t="s">
        <v>149</v>
      </c>
      <c r="E377" s="218" t="s">
        <v>1</v>
      </c>
      <c r="F377" s="219" t="s">
        <v>437</v>
      </c>
      <c r="G377" s="216"/>
      <c r="H377" s="218" t="s">
        <v>1</v>
      </c>
      <c r="I377" s="220"/>
      <c r="J377" s="216"/>
      <c r="K377" s="216"/>
      <c r="L377" s="221"/>
      <c r="M377" s="222"/>
      <c r="N377" s="223"/>
      <c r="O377" s="223"/>
      <c r="P377" s="223"/>
      <c r="Q377" s="223"/>
      <c r="R377" s="223"/>
      <c r="S377" s="223"/>
      <c r="T377" s="224"/>
      <c r="AT377" s="225" t="s">
        <v>149</v>
      </c>
      <c r="AU377" s="225" t="s">
        <v>84</v>
      </c>
      <c r="AV377" s="13" t="s">
        <v>82</v>
      </c>
      <c r="AW377" s="13" t="s">
        <v>31</v>
      </c>
      <c r="AX377" s="13" t="s">
        <v>74</v>
      </c>
      <c r="AY377" s="225" t="s">
        <v>140</v>
      </c>
    </row>
    <row r="378" spans="1:65" s="14" customFormat="1" ht="11.25">
      <c r="B378" s="226"/>
      <c r="C378" s="227"/>
      <c r="D378" s="217" t="s">
        <v>149</v>
      </c>
      <c r="E378" s="228" t="s">
        <v>1</v>
      </c>
      <c r="F378" s="229" t="s">
        <v>438</v>
      </c>
      <c r="G378" s="227"/>
      <c r="H378" s="230">
        <v>18</v>
      </c>
      <c r="I378" s="231"/>
      <c r="J378" s="227"/>
      <c r="K378" s="227"/>
      <c r="L378" s="232"/>
      <c r="M378" s="233"/>
      <c r="N378" s="234"/>
      <c r="O378" s="234"/>
      <c r="P378" s="234"/>
      <c r="Q378" s="234"/>
      <c r="R378" s="234"/>
      <c r="S378" s="234"/>
      <c r="T378" s="235"/>
      <c r="AT378" s="236" t="s">
        <v>149</v>
      </c>
      <c r="AU378" s="236" t="s">
        <v>84</v>
      </c>
      <c r="AV378" s="14" t="s">
        <v>84</v>
      </c>
      <c r="AW378" s="14" t="s">
        <v>31</v>
      </c>
      <c r="AX378" s="14" t="s">
        <v>74</v>
      </c>
      <c r="AY378" s="236" t="s">
        <v>140</v>
      </c>
    </row>
    <row r="379" spans="1:65" s="13" customFormat="1" ht="11.25">
      <c r="B379" s="215"/>
      <c r="C379" s="216"/>
      <c r="D379" s="217" t="s">
        <v>149</v>
      </c>
      <c r="E379" s="218" t="s">
        <v>1</v>
      </c>
      <c r="F379" s="219" t="s">
        <v>439</v>
      </c>
      <c r="G379" s="216"/>
      <c r="H379" s="218" t="s">
        <v>1</v>
      </c>
      <c r="I379" s="220"/>
      <c r="J379" s="216"/>
      <c r="K379" s="216"/>
      <c r="L379" s="221"/>
      <c r="M379" s="222"/>
      <c r="N379" s="223"/>
      <c r="O379" s="223"/>
      <c r="P379" s="223"/>
      <c r="Q379" s="223"/>
      <c r="R379" s="223"/>
      <c r="S379" s="223"/>
      <c r="T379" s="224"/>
      <c r="AT379" s="225" t="s">
        <v>149</v>
      </c>
      <c r="AU379" s="225" t="s">
        <v>84</v>
      </c>
      <c r="AV379" s="13" t="s">
        <v>82</v>
      </c>
      <c r="AW379" s="13" t="s">
        <v>31</v>
      </c>
      <c r="AX379" s="13" t="s">
        <v>74</v>
      </c>
      <c r="AY379" s="225" t="s">
        <v>140</v>
      </c>
    </row>
    <row r="380" spans="1:65" s="14" customFormat="1" ht="11.25">
      <c r="B380" s="226"/>
      <c r="C380" s="227"/>
      <c r="D380" s="217" t="s">
        <v>149</v>
      </c>
      <c r="E380" s="228" t="s">
        <v>1</v>
      </c>
      <c r="F380" s="229" t="s">
        <v>440</v>
      </c>
      <c r="G380" s="227"/>
      <c r="H380" s="230">
        <v>1.7749999999999999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AT380" s="236" t="s">
        <v>149</v>
      </c>
      <c r="AU380" s="236" t="s">
        <v>84</v>
      </c>
      <c r="AV380" s="14" t="s">
        <v>84</v>
      </c>
      <c r="AW380" s="14" t="s">
        <v>31</v>
      </c>
      <c r="AX380" s="14" t="s">
        <v>74</v>
      </c>
      <c r="AY380" s="236" t="s">
        <v>140</v>
      </c>
    </row>
    <row r="381" spans="1:65" s="13" customFormat="1" ht="11.25">
      <c r="B381" s="215"/>
      <c r="C381" s="216"/>
      <c r="D381" s="217" t="s">
        <v>149</v>
      </c>
      <c r="E381" s="218" t="s">
        <v>1</v>
      </c>
      <c r="F381" s="219" t="s">
        <v>406</v>
      </c>
      <c r="G381" s="216"/>
      <c r="H381" s="218" t="s">
        <v>1</v>
      </c>
      <c r="I381" s="220"/>
      <c r="J381" s="216"/>
      <c r="K381" s="216"/>
      <c r="L381" s="221"/>
      <c r="M381" s="222"/>
      <c r="N381" s="223"/>
      <c r="O381" s="223"/>
      <c r="P381" s="223"/>
      <c r="Q381" s="223"/>
      <c r="R381" s="223"/>
      <c r="S381" s="223"/>
      <c r="T381" s="224"/>
      <c r="AT381" s="225" t="s">
        <v>149</v>
      </c>
      <c r="AU381" s="225" t="s">
        <v>84</v>
      </c>
      <c r="AV381" s="13" t="s">
        <v>82</v>
      </c>
      <c r="AW381" s="13" t="s">
        <v>31</v>
      </c>
      <c r="AX381" s="13" t="s">
        <v>74</v>
      </c>
      <c r="AY381" s="225" t="s">
        <v>140</v>
      </c>
    </row>
    <row r="382" spans="1:65" s="13" customFormat="1" ht="11.25">
      <c r="B382" s="215"/>
      <c r="C382" s="216"/>
      <c r="D382" s="217" t="s">
        <v>149</v>
      </c>
      <c r="E382" s="218" t="s">
        <v>1</v>
      </c>
      <c r="F382" s="219" t="s">
        <v>407</v>
      </c>
      <c r="G382" s="216"/>
      <c r="H382" s="218" t="s">
        <v>1</v>
      </c>
      <c r="I382" s="220"/>
      <c r="J382" s="216"/>
      <c r="K382" s="216"/>
      <c r="L382" s="221"/>
      <c r="M382" s="222"/>
      <c r="N382" s="223"/>
      <c r="O382" s="223"/>
      <c r="P382" s="223"/>
      <c r="Q382" s="223"/>
      <c r="R382" s="223"/>
      <c r="S382" s="223"/>
      <c r="T382" s="224"/>
      <c r="AT382" s="225" t="s">
        <v>149</v>
      </c>
      <c r="AU382" s="225" t="s">
        <v>84</v>
      </c>
      <c r="AV382" s="13" t="s">
        <v>82</v>
      </c>
      <c r="AW382" s="13" t="s">
        <v>31</v>
      </c>
      <c r="AX382" s="13" t="s">
        <v>74</v>
      </c>
      <c r="AY382" s="225" t="s">
        <v>140</v>
      </c>
    </row>
    <row r="383" spans="1:65" s="14" customFormat="1" ht="11.25">
      <c r="B383" s="226"/>
      <c r="C383" s="227"/>
      <c r="D383" s="217" t="s">
        <v>149</v>
      </c>
      <c r="E383" s="228" t="s">
        <v>1</v>
      </c>
      <c r="F383" s="229" t="s">
        <v>441</v>
      </c>
      <c r="G383" s="227"/>
      <c r="H383" s="230">
        <v>16.8</v>
      </c>
      <c r="I383" s="231"/>
      <c r="J383" s="227"/>
      <c r="K383" s="227"/>
      <c r="L383" s="232"/>
      <c r="M383" s="233"/>
      <c r="N383" s="234"/>
      <c r="O383" s="234"/>
      <c r="P383" s="234"/>
      <c r="Q383" s="234"/>
      <c r="R383" s="234"/>
      <c r="S383" s="234"/>
      <c r="T383" s="235"/>
      <c r="AT383" s="236" t="s">
        <v>149</v>
      </c>
      <c r="AU383" s="236" t="s">
        <v>84</v>
      </c>
      <c r="AV383" s="14" t="s">
        <v>84</v>
      </c>
      <c r="AW383" s="14" t="s">
        <v>31</v>
      </c>
      <c r="AX383" s="14" t="s">
        <v>74</v>
      </c>
      <c r="AY383" s="236" t="s">
        <v>140</v>
      </c>
    </row>
    <row r="384" spans="1:65" s="13" customFormat="1" ht="11.25">
      <c r="B384" s="215"/>
      <c r="C384" s="216"/>
      <c r="D384" s="217" t="s">
        <v>149</v>
      </c>
      <c r="E384" s="218" t="s">
        <v>1</v>
      </c>
      <c r="F384" s="219" t="s">
        <v>409</v>
      </c>
      <c r="G384" s="216"/>
      <c r="H384" s="218" t="s">
        <v>1</v>
      </c>
      <c r="I384" s="220"/>
      <c r="J384" s="216"/>
      <c r="K384" s="216"/>
      <c r="L384" s="221"/>
      <c r="M384" s="222"/>
      <c r="N384" s="223"/>
      <c r="O384" s="223"/>
      <c r="P384" s="223"/>
      <c r="Q384" s="223"/>
      <c r="R384" s="223"/>
      <c r="S384" s="223"/>
      <c r="T384" s="224"/>
      <c r="AT384" s="225" t="s">
        <v>149</v>
      </c>
      <c r="AU384" s="225" t="s">
        <v>84</v>
      </c>
      <c r="AV384" s="13" t="s">
        <v>82</v>
      </c>
      <c r="AW384" s="13" t="s">
        <v>31</v>
      </c>
      <c r="AX384" s="13" t="s">
        <v>74</v>
      </c>
      <c r="AY384" s="225" t="s">
        <v>140</v>
      </c>
    </row>
    <row r="385" spans="1:65" s="14" customFormat="1" ht="11.25">
      <c r="B385" s="226"/>
      <c r="C385" s="227"/>
      <c r="D385" s="217" t="s">
        <v>149</v>
      </c>
      <c r="E385" s="228" t="s">
        <v>1</v>
      </c>
      <c r="F385" s="229" t="s">
        <v>442</v>
      </c>
      <c r="G385" s="227"/>
      <c r="H385" s="230">
        <v>6.4</v>
      </c>
      <c r="I385" s="231"/>
      <c r="J385" s="227"/>
      <c r="K385" s="227"/>
      <c r="L385" s="232"/>
      <c r="M385" s="233"/>
      <c r="N385" s="234"/>
      <c r="O385" s="234"/>
      <c r="P385" s="234"/>
      <c r="Q385" s="234"/>
      <c r="R385" s="234"/>
      <c r="S385" s="234"/>
      <c r="T385" s="235"/>
      <c r="AT385" s="236" t="s">
        <v>149</v>
      </c>
      <c r="AU385" s="236" t="s">
        <v>84</v>
      </c>
      <c r="AV385" s="14" t="s">
        <v>84</v>
      </c>
      <c r="AW385" s="14" t="s">
        <v>31</v>
      </c>
      <c r="AX385" s="14" t="s">
        <v>74</v>
      </c>
      <c r="AY385" s="236" t="s">
        <v>140</v>
      </c>
    </row>
    <row r="386" spans="1:65" s="13" customFormat="1" ht="11.25">
      <c r="B386" s="215"/>
      <c r="C386" s="216"/>
      <c r="D386" s="217" t="s">
        <v>149</v>
      </c>
      <c r="E386" s="218" t="s">
        <v>1</v>
      </c>
      <c r="F386" s="219" t="s">
        <v>411</v>
      </c>
      <c r="G386" s="216"/>
      <c r="H386" s="218" t="s">
        <v>1</v>
      </c>
      <c r="I386" s="220"/>
      <c r="J386" s="216"/>
      <c r="K386" s="216"/>
      <c r="L386" s="221"/>
      <c r="M386" s="222"/>
      <c r="N386" s="223"/>
      <c r="O386" s="223"/>
      <c r="P386" s="223"/>
      <c r="Q386" s="223"/>
      <c r="R386" s="223"/>
      <c r="S386" s="223"/>
      <c r="T386" s="224"/>
      <c r="AT386" s="225" t="s">
        <v>149</v>
      </c>
      <c r="AU386" s="225" t="s">
        <v>84</v>
      </c>
      <c r="AV386" s="13" t="s">
        <v>82</v>
      </c>
      <c r="AW386" s="13" t="s">
        <v>31</v>
      </c>
      <c r="AX386" s="13" t="s">
        <v>74</v>
      </c>
      <c r="AY386" s="225" t="s">
        <v>140</v>
      </c>
    </row>
    <row r="387" spans="1:65" s="14" customFormat="1" ht="11.25">
      <c r="B387" s="226"/>
      <c r="C387" s="227"/>
      <c r="D387" s="217" t="s">
        <v>149</v>
      </c>
      <c r="E387" s="228" t="s">
        <v>1</v>
      </c>
      <c r="F387" s="229" t="s">
        <v>443</v>
      </c>
      <c r="G387" s="227"/>
      <c r="H387" s="230">
        <v>19</v>
      </c>
      <c r="I387" s="231"/>
      <c r="J387" s="227"/>
      <c r="K387" s="227"/>
      <c r="L387" s="232"/>
      <c r="M387" s="233"/>
      <c r="N387" s="234"/>
      <c r="O387" s="234"/>
      <c r="P387" s="234"/>
      <c r="Q387" s="234"/>
      <c r="R387" s="234"/>
      <c r="S387" s="234"/>
      <c r="T387" s="235"/>
      <c r="AT387" s="236" t="s">
        <v>149</v>
      </c>
      <c r="AU387" s="236" t="s">
        <v>84</v>
      </c>
      <c r="AV387" s="14" t="s">
        <v>84</v>
      </c>
      <c r="AW387" s="14" t="s">
        <v>31</v>
      </c>
      <c r="AX387" s="14" t="s">
        <v>74</v>
      </c>
      <c r="AY387" s="236" t="s">
        <v>140</v>
      </c>
    </row>
    <row r="388" spans="1:65" s="14" customFormat="1" ht="11.25">
      <c r="B388" s="226"/>
      <c r="C388" s="227"/>
      <c r="D388" s="217" t="s">
        <v>149</v>
      </c>
      <c r="E388" s="228" t="s">
        <v>1</v>
      </c>
      <c r="F388" s="229" t="s">
        <v>444</v>
      </c>
      <c r="G388" s="227"/>
      <c r="H388" s="230">
        <v>14.2</v>
      </c>
      <c r="I388" s="231"/>
      <c r="J388" s="227"/>
      <c r="K388" s="227"/>
      <c r="L388" s="232"/>
      <c r="M388" s="233"/>
      <c r="N388" s="234"/>
      <c r="O388" s="234"/>
      <c r="P388" s="234"/>
      <c r="Q388" s="234"/>
      <c r="R388" s="234"/>
      <c r="S388" s="234"/>
      <c r="T388" s="235"/>
      <c r="AT388" s="236" t="s">
        <v>149</v>
      </c>
      <c r="AU388" s="236" t="s">
        <v>84</v>
      </c>
      <c r="AV388" s="14" t="s">
        <v>84</v>
      </c>
      <c r="AW388" s="14" t="s">
        <v>31</v>
      </c>
      <c r="AX388" s="14" t="s">
        <v>74</v>
      </c>
      <c r="AY388" s="236" t="s">
        <v>140</v>
      </c>
    </row>
    <row r="389" spans="1:65" s="13" customFormat="1" ht="11.25">
      <c r="B389" s="215"/>
      <c r="C389" s="216"/>
      <c r="D389" s="217" t="s">
        <v>149</v>
      </c>
      <c r="E389" s="218" t="s">
        <v>1</v>
      </c>
      <c r="F389" s="219" t="s">
        <v>414</v>
      </c>
      <c r="G389" s="216"/>
      <c r="H389" s="218" t="s">
        <v>1</v>
      </c>
      <c r="I389" s="220"/>
      <c r="J389" s="216"/>
      <c r="K389" s="216"/>
      <c r="L389" s="221"/>
      <c r="M389" s="222"/>
      <c r="N389" s="223"/>
      <c r="O389" s="223"/>
      <c r="P389" s="223"/>
      <c r="Q389" s="223"/>
      <c r="R389" s="223"/>
      <c r="S389" s="223"/>
      <c r="T389" s="224"/>
      <c r="AT389" s="225" t="s">
        <v>149</v>
      </c>
      <c r="AU389" s="225" t="s">
        <v>84</v>
      </c>
      <c r="AV389" s="13" t="s">
        <v>82</v>
      </c>
      <c r="AW389" s="13" t="s">
        <v>31</v>
      </c>
      <c r="AX389" s="13" t="s">
        <v>74</v>
      </c>
      <c r="AY389" s="225" t="s">
        <v>140</v>
      </c>
    </row>
    <row r="390" spans="1:65" s="14" customFormat="1" ht="11.25">
      <c r="B390" s="226"/>
      <c r="C390" s="227"/>
      <c r="D390" s="217" t="s">
        <v>149</v>
      </c>
      <c r="E390" s="228" t="s">
        <v>1</v>
      </c>
      <c r="F390" s="229" t="s">
        <v>445</v>
      </c>
      <c r="G390" s="227"/>
      <c r="H390" s="230">
        <v>14.8</v>
      </c>
      <c r="I390" s="231"/>
      <c r="J390" s="227"/>
      <c r="K390" s="227"/>
      <c r="L390" s="232"/>
      <c r="M390" s="233"/>
      <c r="N390" s="234"/>
      <c r="O390" s="234"/>
      <c r="P390" s="234"/>
      <c r="Q390" s="234"/>
      <c r="R390" s="234"/>
      <c r="S390" s="234"/>
      <c r="T390" s="235"/>
      <c r="AT390" s="236" t="s">
        <v>149</v>
      </c>
      <c r="AU390" s="236" t="s">
        <v>84</v>
      </c>
      <c r="AV390" s="14" t="s">
        <v>84</v>
      </c>
      <c r="AW390" s="14" t="s">
        <v>31</v>
      </c>
      <c r="AX390" s="14" t="s">
        <v>74</v>
      </c>
      <c r="AY390" s="236" t="s">
        <v>140</v>
      </c>
    </row>
    <row r="391" spans="1:65" s="13" customFormat="1" ht="11.25">
      <c r="B391" s="215"/>
      <c r="C391" s="216"/>
      <c r="D391" s="217" t="s">
        <v>149</v>
      </c>
      <c r="E391" s="218" t="s">
        <v>1</v>
      </c>
      <c r="F391" s="219" t="s">
        <v>416</v>
      </c>
      <c r="G391" s="216"/>
      <c r="H391" s="218" t="s">
        <v>1</v>
      </c>
      <c r="I391" s="220"/>
      <c r="J391" s="216"/>
      <c r="K391" s="216"/>
      <c r="L391" s="221"/>
      <c r="M391" s="222"/>
      <c r="N391" s="223"/>
      <c r="O391" s="223"/>
      <c r="P391" s="223"/>
      <c r="Q391" s="223"/>
      <c r="R391" s="223"/>
      <c r="S391" s="223"/>
      <c r="T391" s="224"/>
      <c r="AT391" s="225" t="s">
        <v>149</v>
      </c>
      <c r="AU391" s="225" t="s">
        <v>84</v>
      </c>
      <c r="AV391" s="13" t="s">
        <v>82</v>
      </c>
      <c r="AW391" s="13" t="s">
        <v>31</v>
      </c>
      <c r="AX391" s="13" t="s">
        <v>74</v>
      </c>
      <c r="AY391" s="225" t="s">
        <v>140</v>
      </c>
    </row>
    <row r="392" spans="1:65" s="14" customFormat="1" ht="11.25">
      <c r="B392" s="226"/>
      <c r="C392" s="227"/>
      <c r="D392" s="217" t="s">
        <v>149</v>
      </c>
      <c r="E392" s="228" t="s">
        <v>1</v>
      </c>
      <c r="F392" s="229" t="s">
        <v>446</v>
      </c>
      <c r="G392" s="227"/>
      <c r="H392" s="230">
        <v>32</v>
      </c>
      <c r="I392" s="231"/>
      <c r="J392" s="227"/>
      <c r="K392" s="227"/>
      <c r="L392" s="232"/>
      <c r="M392" s="233"/>
      <c r="N392" s="234"/>
      <c r="O392" s="234"/>
      <c r="P392" s="234"/>
      <c r="Q392" s="234"/>
      <c r="R392" s="234"/>
      <c r="S392" s="234"/>
      <c r="T392" s="235"/>
      <c r="AT392" s="236" t="s">
        <v>149</v>
      </c>
      <c r="AU392" s="236" t="s">
        <v>84</v>
      </c>
      <c r="AV392" s="14" t="s">
        <v>84</v>
      </c>
      <c r="AW392" s="14" t="s">
        <v>31</v>
      </c>
      <c r="AX392" s="14" t="s">
        <v>74</v>
      </c>
      <c r="AY392" s="236" t="s">
        <v>140</v>
      </c>
    </row>
    <row r="393" spans="1:65" s="13" customFormat="1" ht="11.25">
      <c r="B393" s="215"/>
      <c r="C393" s="216"/>
      <c r="D393" s="217" t="s">
        <v>149</v>
      </c>
      <c r="E393" s="218" t="s">
        <v>1</v>
      </c>
      <c r="F393" s="219" t="s">
        <v>419</v>
      </c>
      <c r="G393" s="216"/>
      <c r="H393" s="218" t="s">
        <v>1</v>
      </c>
      <c r="I393" s="220"/>
      <c r="J393" s="216"/>
      <c r="K393" s="216"/>
      <c r="L393" s="221"/>
      <c r="M393" s="222"/>
      <c r="N393" s="223"/>
      <c r="O393" s="223"/>
      <c r="P393" s="223"/>
      <c r="Q393" s="223"/>
      <c r="R393" s="223"/>
      <c r="S393" s="223"/>
      <c r="T393" s="224"/>
      <c r="AT393" s="225" t="s">
        <v>149</v>
      </c>
      <c r="AU393" s="225" t="s">
        <v>84</v>
      </c>
      <c r="AV393" s="13" t="s">
        <v>82</v>
      </c>
      <c r="AW393" s="13" t="s">
        <v>31</v>
      </c>
      <c r="AX393" s="13" t="s">
        <v>74</v>
      </c>
      <c r="AY393" s="225" t="s">
        <v>140</v>
      </c>
    </row>
    <row r="394" spans="1:65" s="14" customFormat="1" ht="11.25">
      <c r="B394" s="226"/>
      <c r="C394" s="227"/>
      <c r="D394" s="217" t="s">
        <v>149</v>
      </c>
      <c r="E394" s="228" t="s">
        <v>1</v>
      </c>
      <c r="F394" s="229" t="s">
        <v>447</v>
      </c>
      <c r="G394" s="227"/>
      <c r="H394" s="230">
        <v>9.1999999999999993</v>
      </c>
      <c r="I394" s="231"/>
      <c r="J394" s="227"/>
      <c r="K394" s="227"/>
      <c r="L394" s="232"/>
      <c r="M394" s="233"/>
      <c r="N394" s="234"/>
      <c r="O394" s="234"/>
      <c r="P394" s="234"/>
      <c r="Q394" s="234"/>
      <c r="R394" s="234"/>
      <c r="S394" s="234"/>
      <c r="T394" s="235"/>
      <c r="AT394" s="236" t="s">
        <v>149</v>
      </c>
      <c r="AU394" s="236" t="s">
        <v>84</v>
      </c>
      <c r="AV394" s="14" t="s">
        <v>84</v>
      </c>
      <c r="AW394" s="14" t="s">
        <v>31</v>
      </c>
      <c r="AX394" s="14" t="s">
        <v>74</v>
      </c>
      <c r="AY394" s="236" t="s">
        <v>140</v>
      </c>
    </row>
    <row r="395" spans="1:65" s="13" customFormat="1" ht="11.25">
      <c r="B395" s="215"/>
      <c r="C395" s="216"/>
      <c r="D395" s="217" t="s">
        <v>149</v>
      </c>
      <c r="E395" s="218" t="s">
        <v>1</v>
      </c>
      <c r="F395" s="219" t="s">
        <v>422</v>
      </c>
      <c r="G395" s="216"/>
      <c r="H395" s="218" t="s">
        <v>1</v>
      </c>
      <c r="I395" s="220"/>
      <c r="J395" s="216"/>
      <c r="K395" s="216"/>
      <c r="L395" s="221"/>
      <c r="M395" s="222"/>
      <c r="N395" s="223"/>
      <c r="O395" s="223"/>
      <c r="P395" s="223"/>
      <c r="Q395" s="223"/>
      <c r="R395" s="223"/>
      <c r="S395" s="223"/>
      <c r="T395" s="224"/>
      <c r="AT395" s="225" t="s">
        <v>149</v>
      </c>
      <c r="AU395" s="225" t="s">
        <v>84</v>
      </c>
      <c r="AV395" s="13" t="s">
        <v>82</v>
      </c>
      <c r="AW395" s="13" t="s">
        <v>31</v>
      </c>
      <c r="AX395" s="13" t="s">
        <v>74</v>
      </c>
      <c r="AY395" s="225" t="s">
        <v>140</v>
      </c>
    </row>
    <row r="396" spans="1:65" s="14" customFormat="1" ht="11.25">
      <c r="B396" s="226"/>
      <c r="C396" s="227"/>
      <c r="D396" s="217" t="s">
        <v>149</v>
      </c>
      <c r="E396" s="228" t="s">
        <v>1</v>
      </c>
      <c r="F396" s="229" t="s">
        <v>448</v>
      </c>
      <c r="G396" s="227"/>
      <c r="H396" s="230">
        <v>18</v>
      </c>
      <c r="I396" s="231"/>
      <c r="J396" s="227"/>
      <c r="K396" s="227"/>
      <c r="L396" s="232"/>
      <c r="M396" s="233"/>
      <c r="N396" s="234"/>
      <c r="O396" s="234"/>
      <c r="P396" s="234"/>
      <c r="Q396" s="234"/>
      <c r="R396" s="234"/>
      <c r="S396" s="234"/>
      <c r="T396" s="235"/>
      <c r="AT396" s="236" t="s">
        <v>149</v>
      </c>
      <c r="AU396" s="236" t="s">
        <v>84</v>
      </c>
      <c r="AV396" s="14" t="s">
        <v>84</v>
      </c>
      <c r="AW396" s="14" t="s">
        <v>31</v>
      </c>
      <c r="AX396" s="14" t="s">
        <v>74</v>
      </c>
      <c r="AY396" s="236" t="s">
        <v>140</v>
      </c>
    </row>
    <row r="397" spans="1:65" s="13" customFormat="1" ht="11.25">
      <c r="B397" s="215"/>
      <c r="C397" s="216"/>
      <c r="D397" s="217" t="s">
        <v>149</v>
      </c>
      <c r="E397" s="218" t="s">
        <v>1</v>
      </c>
      <c r="F397" s="219" t="s">
        <v>424</v>
      </c>
      <c r="G397" s="216"/>
      <c r="H397" s="218" t="s">
        <v>1</v>
      </c>
      <c r="I397" s="220"/>
      <c r="J397" s="216"/>
      <c r="K397" s="216"/>
      <c r="L397" s="221"/>
      <c r="M397" s="222"/>
      <c r="N397" s="223"/>
      <c r="O397" s="223"/>
      <c r="P397" s="223"/>
      <c r="Q397" s="223"/>
      <c r="R397" s="223"/>
      <c r="S397" s="223"/>
      <c r="T397" s="224"/>
      <c r="AT397" s="225" t="s">
        <v>149</v>
      </c>
      <c r="AU397" s="225" t="s">
        <v>84</v>
      </c>
      <c r="AV397" s="13" t="s">
        <v>82</v>
      </c>
      <c r="AW397" s="13" t="s">
        <v>31</v>
      </c>
      <c r="AX397" s="13" t="s">
        <v>74</v>
      </c>
      <c r="AY397" s="225" t="s">
        <v>140</v>
      </c>
    </row>
    <row r="398" spans="1:65" s="14" customFormat="1" ht="11.25">
      <c r="B398" s="226"/>
      <c r="C398" s="227"/>
      <c r="D398" s="217" t="s">
        <v>149</v>
      </c>
      <c r="E398" s="228" t="s">
        <v>1</v>
      </c>
      <c r="F398" s="229" t="s">
        <v>449</v>
      </c>
      <c r="G398" s="227"/>
      <c r="H398" s="230">
        <v>20.399999999999999</v>
      </c>
      <c r="I398" s="231"/>
      <c r="J398" s="227"/>
      <c r="K398" s="227"/>
      <c r="L398" s="232"/>
      <c r="M398" s="233"/>
      <c r="N398" s="234"/>
      <c r="O398" s="234"/>
      <c r="P398" s="234"/>
      <c r="Q398" s="234"/>
      <c r="R398" s="234"/>
      <c r="S398" s="234"/>
      <c r="T398" s="235"/>
      <c r="AT398" s="236" t="s">
        <v>149</v>
      </c>
      <c r="AU398" s="236" t="s">
        <v>84</v>
      </c>
      <c r="AV398" s="14" t="s">
        <v>84</v>
      </c>
      <c r="AW398" s="14" t="s">
        <v>31</v>
      </c>
      <c r="AX398" s="14" t="s">
        <v>74</v>
      </c>
      <c r="AY398" s="236" t="s">
        <v>140</v>
      </c>
    </row>
    <row r="399" spans="1:65" s="15" customFormat="1" ht="11.25">
      <c r="B399" s="237"/>
      <c r="C399" s="238"/>
      <c r="D399" s="217" t="s">
        <v>149</v>
      </c>
      <c r="E399" s="239" t="s">
        <v>1</v>
      </c>
      <c r="F399" s="240" t="s">
        <v>155</v>
      </c>
      <c r="G399" s="238"/>
      <c r="H399" s="241">
        <v>210.38300000000001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6"/>
      <c r="AT399" s="247" t="s">
        <v>149</v>
      </c>
      <c r="AU399" s="247" t="s">
        <v>84</v>
      </c>
      <c r="AV399" s="15" t="s">
        <v>147</v>
      </c>
      <c r="AW399" s="15" t="s">
        <v>31</v>
      </c>
      <c r="AX399" s="15" t="s">
        <v>82</v>
      </c>
      <c r="AY399" s="247" t="s">
        <v>140</v>
      </c>
    </row>
    <row r="400" spans="1:65" s="2" customFormat="1" ht="16.5" customHeight="1">
      <c r="A400" s="35"/>
      <c r="B400" s="36"/>
      <c r="C400" s="248" t="s">
        <v>450</v>
      </c>
      <c r="D400" s="248" t="s">
        <v>178</v>
      </c>
      <c r="E400" s="249" t="s">
        <v>451</v>
      </c>
      <c r="F400" s="250" t="s">
        <v>452</v>
      </c>
      <c r="G400" s="251" t="s">
        <v>394</v>
      </c>
      <c r="H400" s="252">
        <v>3.4510000000000001</v>
      </c>
      <c r="I400" s="253"/>
      <c r="J400" s="254">
        <f>ROUND(I400*H400,2)</f>
        <v>0</v>
      </c>
      <c r="K400" s="255"/>
      <c r="L400" s="256"/>
      <c r="M400" s="257" t="s">
        <v>1</v>
      </c>
      <c r="N400" s="258" t="s">
        <v>39</v>
      </c>
      <c r="O400" s="72"/>
      <c r="P400" s="211">
        <f>O400*H400</f>
        <v>0</v>
      </c>
      <c r="Q400" s="211">
        <v>0.55000000000000004</v>
      </c>
      <c r="R400" s="211">
        <f>Q400*H400</f>
        <v>1.8980500000000002</v>
      </c>
      <c r="S400" s="211">
        <v>0</v>
      </c>
      <c r="T400" s="212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213" t="s">
        <v>304</v>
      </c>
      <c r="AT400" s="213" t="s">
        <v>178</v>
      </c>
      <c r="AU400" s="213" t="s">
        <v>84</v>
      </c>
      <c r="AY400" s="18" t="s">
        <v>140</v>
      </c>
      <c r="BE400" s="214">
        <f>IF(N400="základní",J400,0)</f>
        <v>0</v>
      </c>
      <c r="BF400" s="214">
        <f>IF(N400="snížená",J400,0)</f>
        <v>0</v>
      </c>
      <c r="BG400" s="214">
        <f>IF(N400="zákl. přenesená",J400,0)</f>
        <v>0</v>
      </c>
      <c r="BH400" s="214">
        <f>IF(N400="sníž. přenesená",J400,0)</f>
        <v>0</v>
      </c>
      <c r="BI400" s="214">
        <f>IF(N400="nulová",J400,0)</f>
        <v>0</v>
      </c>
      <c r="BJ400" s="18" t="s">
        <v>82</v>
      </c>
      <c r="BK400" s="214">
        <f>ROUND(I400*H400,2)</f>
        <v>0</v>
      </c>
      <c r="BL400" s="18" t="s">
        <v>233</v>
      </c>
      <c r="BM400" s="213" t="s">
        <v>453</v>
      </c>
    </row>
    <row r="401" spans="2:51" s="13" customFormat="1" ht="11.25">
      <c r="B401" s="215"/>
      <c r="C401" s="216"/>
      <c r="D401" s="217" t="s">
        <v>149</v>
      </c>
      <c r="E401" s="218" t="s">
        <v>1</v>
      </c>
      <c r="F401" s="219" t="s">
        <v>431</v>
      </c>
      <c r="G401" s="216"/>
      <c r="H401" s="218" t="s">
        <v>1</v>
      </c>
      <c r="I401" s="220"/>
      <c r="J401" s="216"/>
      <c r="K401" s="216"/>
      <c r="L401" s="221"/>
      <c r="M401" s="222"/>
      <c r="N401" s="223"/>
      <c r="O401" s="223"/>
      <c r="P401" s="223"/>
      <c r="Q401" s="223"/>
      <c r="R401" s="223"/>
      <c r="S401" s="223"/>
      <c r="T401" s="224"/>
      <c r="AT401" s="225" t="s">
        <v>149</v>
      </c>
      <c r="AU401" s="225" t="s">
        <v>84</v>
      </c>
      <c r="AV401" s="13" t="s">
        <v>82</v>
      </c>
      <c r="AW401" s="13" t="s">
        <v>31</v>
      </c>
      <c r="AX401" s="13" t="s">
        <v>74</v>
      </c>
      <c r="AY401" s="225" t="s">
        <v>140</v>
      </c>
    </row>
    <row r="402" spans="2:51" s="13" customFormat="1" ht="11.25">
      <c r="B402" s="215"/>
      <c r="C402" s="216"/>
      <c r="D402" s="217" t="s">
        <v>149</v>
      </c>
      <c r="E402" s="218" t="s">
        <v>1</v>
      </c>
      <c r="F402" s="219" t="s">
        <v>432</v>
      </c>
      <c r="G402" s="216"/>
      <c r="H402" s="218" t="s">
        <v>1</v>
      </c>
      <c r="I402" s="220"/>
      <c r="J402" s="216"/>
      <c r="K402" s="216"/>
      <c r="L402" s="221"/>
      <c r="M402" s="222"/>
      <c r="N402" s="223"/>
      <c r="O402" s="223"/>
      <c r="P402" s="223"/>
      <c r="Q402" s="223"/>
      <c r="R402" s="223"/>
      <c r="S402" s="223"/>
      <c r="T402" s="224"/>
      <c r="AT402" s="225" t="s">
        <v>149</v>
      </c>
      <c r="AU402" s="225" t="s">
        <v>84</v>
      </c>
      <c r="AV402" s="13" t="s">
        <v>82</v>
      </c>
      <c r="AW402" s="13" t="s">
        <v>31</v>
      </c>
      <c r="AX402" s="13" t="s">
        <v>74</v>
      </c>
      <c r="AY402" s="225" t="s">
        <v>140</v>
      </c>
    </row>
    <row r="403" spans="2:51" s="14" customFormat="1" ht="11.25">
      <c r="B403" s="226"/>
      <c r="C403" s="227"/>
      <c r="D403" s="217" t="s">
        <v>149</v>
      </c>
      <c r="E403" s="228" t="s">
        <v>1</v>
      </c>
      <c r="F403" s="229" t="s">
        <v>454</v>
      </c>
      <c r="G403" s="227"/>
      <c r="H403" s="230">
        <v>0.60499999999999998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AT403" s="236" t="s">
        <v>149</v>
      </c>
      <c r="AU403" s="236" t="s">
        <v>84</v>
      </c>
      <c r="AV403" s="14" t="s">
        <v>84</v>
      </c>
      <c r="AW403" s="14" t="s">
        <v>31</v>
      </c>
      <c r="AX403" s="14" t="s">
        <v>74</v>
      </c>
      <c r="AY403" s="236" t="s">
        <v>140</v>
      </c>
    </row>
    <row r="404" spans="2:51" s="13" customFormat="1" ht="11.25">
      <c r="B404" s="215"/>
      <c r="C404" s="216"/>
      <c r="D404" s="217" t="s">
        <v>149</v>
      </c>
      <c r="E404" s="218" t="s">
        <v>1</v>
      </c>
      <c r="F404" s="219" t="s">
        <v>434</v>
      </c>
      <c r="G404" s="216"/>
      <c r="H404" s="218" t="s">
        <v>1</v>
      </c>
      <c r="I404" s="220"/>
      <c r="J404" s="216"/>
      <c r="K404" s="216"/>
      <c r="L404" s="221"/>
      <c r="M404" s="222"/>
      <c r="N404" s="223"/>
      <c r="O404" s="223"/>
      <c r="P404" s="223"/>
      <c r="Q404" s="223"/>
      <c r="R404" s="223"/>
      <c r="S404" s="223"/>
      <c r="T404" s="224"/>
      <c r="AT404" s="225" t="s">
        <v>149</v>
      </c>
      <c r="AU404" s="225" t="s">
        <v>84</v>
      </c>
      <c r="AV404" s="13" t="s">
        <v>82</v>
      </c>
      <c r="AW404" s="13" t="s">
        <v>31</v>
      </c>
      <c r="AX404" s="13" t="s">
        <v>74</v>
      </c>
      <c r="AY404" s="225" t="s">
        <v>140</v>
      </c>
    </row>
    <row r="405" spans="2:51" s="14" customFormat="1" ht="11.25">
      <c r="B405" s="226"/>
      <c r="C405" s="227"/>
      <c r="D405" s="217" t="s">
        <v>149</v>
      </c>
      <c r="E405" s="228" t="s">
        <v>1</v>
      </c>
      <c r="F405" s="229" t="s">
        <v>455</v>
      </c>
      <c r="G405" s="227"/>
      <c r="H405" s="230">
        <v>7.4999999999999997E-2</v>
      </c>
      <c r="I405" s="231"/>
      <c r="J405" s="227"/>
      <c r="K405" s="227"/>
      <c r="L405" s="232"/>
      <c r="M405" s="233"/>
      <c r="N405" s="234"/>
      <c r="O405" s="234"/>
      <c r="P405" s="234"/>
      <c r="Q405" s="234"/>
      <c r="R405" s="234"/>
      <c r="S405" s="234"/>
      <c r="T405" s="235"/>
      <c r="AT405" s="236" t="s">
        <v>149</v>
      </c>
      <c r="AU405" s="236" t="s">
        <v>84</v>
      </c>
      <c r="AV405" s="14" t="s">
        <v>84</v>
      </c>
      <c r="AW405" s="14" t="s">
        <v>31</v>
      </c>
      <c r="AX405" s="14" t="s">
        <v>74</v>
      </c>
      <c r="AY405" s="236" t="s">
        <v>140</v>
      </c>
    </row>
    <row r="406" spans="2:51" s="13" customFormat="1" ht="11.25">
      <c r="B406" s="215"/>
      <c r="C406" s="216"/>
      <c r="D406" s="217" t="s">
        <v>149</v>
      </c>
      <c r="E406" s="218" t="s">
        <v>1</v>
      </c>
      <c r="F406" s="219" t="s">
        <v>436</v>
      </c>
      <c r="G406" s="216"/>
      <c r="H406" s="218" t="s">
        <v>1</v>
      </c>
      <c r="I406" s="220"/>
      <c r="J406" s="216"/>
      <c r="K406" s="216"/>
      <c r="L406" s="221"/>
      <c r="M406" s="222"/>
      <c r="N406" s="223"/>
      <c r="O406" s="223"/>
      <c r="P406" s="223"/>
      <c r="Q406" s="223"/>
      <c r="R406" s="223"/>
      <c r="S406" s="223"/>
      <c r="T406" s="224"/>
      <c r="AT406" s="225" t="s">
        <v>149</v>
      </c>
      <c r="AU406" s="225" t="s">
        <v>84</v>
      </c>
      <c r="AV406" s="13" t="s">
        <v>82</v>
      </c>
      <c r="AW406" s="13" t="s">
        <v>31</v>
      </c>
      <c r="AX406" s="13" t="s">
        <v>74</v>
      </c>
      <c r="AY406" s="225" t="s">
        <v>140</v>
      </c>
    </row>
    <row r="407" spans="2:51" s="13" customFormat="1" ht="11.25">
      <c r="B407" s="215"/>
      <c r="C407" s="216"/>
      <c r="D407" s="217" t="s">
        <v>149</v>
      </c>
      <c r="E407" s="218" t="s">
        <v>1</v>
      </c>
      <c r="F407" s="219" t="s">
        <v>437</v>
      </c>
      <c r="G407" s="216"/>
      <c r="H407" s="218" t="s">
        <v>1</v>
      </c>
      <c r="I407" s="220"/>
      <c r="J407" s="216"/>
      <c r="K407" s="216"/>
      <c r="L407" s="221"/>
      <c r="M407" s="222"/>
      <c r="N407" s="223"/>
      <c r="O407" s="223"/>
      <c r="P407" s="223"/>
      <c r="Q407" s="223"/>
      <c r="R407" s="223"/>
      <c r="S407" s="223"/>
      <c r="T407" s="224"/>
      <c r="AT407" s="225" t="s">
        <v>149</v>
      </c>
      <c r="AU407" s="225" t="s">
        <v>84</v>
      </c>
      <c r="AV407" s="13" t="s">
        <v>82</v>
      </c>
      <c r="AW407" s="13" t="s">
        <v>31</v>
      </c>
      <c r="AX407" s="13" t="s">
        <v>74</v>
      </c>
      <c r="AY407" s="225" t="s">
        <v>140</v>
      </c>
    </row>
    <row r="408" spans="2:51" s="14" customFormat="1" ht="11.25">
      <c r="B408" s="226"/>
      <c r="C408" s="227"/>
      <c r="D408" s="217" t="s">
        <v>149</v>
      </c>
      <c r="E408" s="228" t="s">
        <v>1</v>
      </c>
      <c r="F408" s="229" t="s">
        <v>456</v>
      </c>
      <c r="G408" s="227"/>
      <c r="H408" s="230">
        <v>0.30199999999999999</v>
      </c>
      <c r="I408" s="231"/>
      <c r="J408" s="227"/>
      <c r="K408" s="227"/>
      <c r="L408" s="232"/>
      <c r="M408" s="233"/>
      <c r="N408" s="234"/>
      <c r="O408" s="234"/>
      <c r="P408" s="234"/>
      <c r="Q408" s="234"/>
      <c r="R408" s="234"/>
      <c r="S408" s="234"/>
      <c r="T408" s="235"/>
      <c r="AT408" s="236" t="s">
        <v>149</v>
      </c>
      <c r="AU408" s="236" t="s">
        <v>84</v>
      </c>
      <c r="AV408" s="14" t="s">
        <v>84</v>
      </c>
      <c r="AW408" s="14" t="s">
        <v>31</v>
      </c>
      <c r="AX408" s="14" t="s">
        <v>74</v>
      </c>
      <c r="AY408" s="236" t="s">
        <v>140</v>
      </c>
    </row>
    <row r="409" spans="2:51" s="13" customFormat="1" ht="11.25">
      <c r="B409" s="215"/>
      <c r="C409" s="216"/>
      <c r="D409" s="217" t="s">
        <v>149</v>
      </c>
      <c r="E409" s="218" t="s">
        <v>1</v>
      </c>
      <c r="F409" s="219" t="s">
        <v>439</v>
      </c>
      <c r="G409" s="216"/>
      <c r="H409" s="218" t="s">
        <v>1</v>
      </c>
      <c r="I409" s="220"/>
      <c r="J409" s="216"/>
      <c r="K409" s="216"/>
      <c r="L409" s="221"/>
      <c r="M409" s="222"/>
      <c r="N409" s="223"/>
      <c r="O409" s="223"/>
      <c r="P409" s="223"/>
      <c r="Q409" s="223"/>
      <c r="R409" s="223"/>
      <c r="S409" s="223"/>
      <c r="T409" s="224"/>
      <c r="AT409" s="225" t="s">
        <v>149</v>
      </c>
      <c r="AU409" s="225" t="s">
        <v>84</v>
      </c>
      <c r="AV409" s="13" t="s">
        <v>82</v>
      </c>
      <c r="AW409" s="13" t="s">
        <v>31</v>
      </c>
      <c r="AX409" s="13" t="s">
        <v>74</v>
      </c>
      <c r="AY409" s="225" t="s">
        <v>140</v>
      </c>
    </row>
    <row r="410" spans="2:51" s="14" customFormat="1" ht="11.25">
      <c r="B410" s="226"/>
      <c r="C410" s="227"/>
      <c r="D410" s="217" t="s">
        <v>149</v>
      </c>
      <c r="E410" s="228" t="s">
        <v>1</v>
      </c>
      <c r="F410" s="229" t="s">
        <v>457</v>
      </c>
      <c r="G410" s="227"/>
      <c r="H410" s="230">
        <v>0.03</v>
      </c>
      <c r="I410" s="231"/>
      <c r="J410" s="227"/>
      <c r="K410" s="227"/>
      <c r="L410" s="232"/>
      <c r="M410" s="233"/>
      <c r="N410" s="234"/>
      <c r="O410" s="234"/>
      <c r="P410" s="234"/>
      <c r="Q410" s="234"/>
      <c r="R410" s="234"/>
      <c r="S410" s="234"/>
      <c r="T410" s="235"/>
      <c r="AT410" s="236" t="s">
        <v>149</v>
      </c>
      <c r="AU410" s="236" t="s">
        <v>84</v>
      </c>
      <c r="AV410" s="14" t="s">
        <v>84</v>
      </c>
      <c r="AW410" s="14" t="s">
        <v>31</v>
      </c>
      <c r="AX410" s="14" t="s">
        <v>74</v>
      </c>
      <c r="AY410" s="236" t="s">
        <v>140</v>
      </c>
    </row>
    <row r="411" spans="2:51" s="13" customFormat="1" ht="11.25">
      <c r="B411" s="215"/>
      <c r="C411" s="216"/>
      <c r="D411" s="217" t="s">
        <v>149</v>
      </c>
      <c r="E411" s="218" t="s">
        <v>1</v>
      </c>
      <c r="F411" s="219" t="s">
        <v>406</v>
      </c>
      <c r="G411" s="216"/>
      <c r="H411" s="218" t="s">
        <v>1</v>
      </c>
      <c r="I411" s="220"/>
      <c r="J411" s="216"/>
      <c r="K411" s="216"/>
      <c r="L411" s="221"/>
      <c r="M411" s="222"/>
      <c r="N411" s="223"/>
      <c r="O411" s="223"/>
      <c r="P411" s="223"/>
      <c r="Q411" s="223"/>
      <c r="R411" s="223"/>
      <c r="S411" s="223"/>
      <c r="T411" s="224"/>
      <c r="AT411" s="225" t="s">
        <v>149</v>
      </c>
      <c r="AU411" s="225" t="s">
        <v>84</v>
      </c>
      <c r="AV411" s="13" t="s">
        <v>82</v>
      </c>
      <c r="AW411" s="13" t="s">
        <v>31</v>
      </c>
      <c r="AX411" s="13" t="s">
        <v>74</v>
      </c>
      <c r="AY411" s="225" t="s">
        <v>140</v>
      </c>
    </row>
    <row r="412" spans="2:51" s="13" customFormat="1" ht="11.25">
      <c r="B412" s="215"/>
      <c r="C412" s="216"/>
      <c r="D412" s="217" t="s">
        <v>149</v>
      </c>
      <c r="E412" s="218" t="s">
        <v>1</v>
      </c>
      <c r="F412" s="219" t="s">
        <v>407</v>
      </c>
      <c r="G412" s="216"/>
      <c r="H412" s="218" t="s">
        <v>1</v>
      </c>
      <c r="I412" s="220"/>
      <c r="J412" s="216"/>
      <c r="K412" s="216"/>
      <c r="L412" s="221"/>
      <c r="M412" s="222"/>
      <c r="N412" s="223"/>
      <c r="O412" s="223"/>
      <c r="P412" s="223"/>
      <c r="Q412" s="223"/>
      <c r="R412" s="223"/>
      <c r="S412" s="223"/>
      <c r="T412" s="224"/>
      <c r="AT412" s="225" t="s">
        <v>149</v>
      </c>
      <c r="AU412" s="225" t="s">
        <v>84</v>
      </c>
      <c r="AV412" s="13" t="s">
        <v>82</v>
      </c>
      <c r="AW412" s="13" t="s">
        <v>31</v>
      </c>
      <c r="AX412" s="13" t="s">
        <v>74</v>
      </c>
      <c r="AY412" s="225" t="s">
        <v>140</v>
      </c>
    </row>
    <row r="413" spans="2:51" s="14" customFormat="1" ht="11.25">
      <c r="B413" s="226"/>
      <c r="C413" s="227"/>
      <c r="D413" s="217" t="s">
        <v>149</v>
      </c>
      <c r="E413" s="228" t="s">
        <v>1</v>
      </c>
      <c r="F413" s="229" t="s">
        <v>408</v>
      </c>
      <c r="G413" s="227"/>
      <c r="H413" s="230">
        <v>0.24199999999999999</v>
      </c>
      <c r="I413" s="231"/>
      <c r="J413" s="227"/>
      <c r="K413" s="227"/>
      <c r="L413" s="232"/>
      <c r="M413" s="233"/>
      <c r="N413" s="234"/>
      <c r="O413" s="234"/>
      <c r="P413" s="234"/>
      <c r="Q413" s="234"/>
      <c r="R413" s="234"/>
      <c r="S413" s="234"/>
      <c r="T413" s="235"/>
      <c r="AT413" s="236" t="s">
        <v>149</v>
      </c>
      <c r="AU413" s="236" t="s">
        <v>84</v>
      </c>
      <c r="AV413" s="14" t="s">
        <v>84</v>
      </c>
      <c r="AW413" s="14" t="s">
        <v>31</v>
      </c>
      <c r="AX413" s="14" t="s">
        <v>74</v>
      </c>
      <c r="AY413" s="236" t="s">
        <v>140</v>
      </c>
    </row>
    <row r="414" spans="2:51" s="13" customFormat="1" ht="11.25">
      <c r="B414" s="215"/>
      <c r="C414" s="216"/>
      <c r="D414" s="217" t="s">
        <v>149</v>
      </c>
      <c r="E414" s="218" t="s">
        <v>1</v>
      </c>
      <c r="F414" s="219" t="s">
        <v>409</v>
      </c>
      <c r="G414" s="216"/>
      <c r="H414" s="218" t="s">
        <v>1</v>
      </c>
      <c r="I414" s="220"/>
      <c r="J414" s="216"/>
      <c r="K414" s="216"/>
      <c r="L414" s="221"/>
      <c r="M414" s="222"/>
      <c r="N414" s="223"/>
      <c r="O414" s="223"/>
      <c r="P414" s="223"/>
      <c r="Q414" s="223"/>
      <c r="R414" s="223"/>
      <c r="S414" s="223"/>
      <c r="T414" s="224"/>
      <c r="AT414" s="225" t="s">
        <v>149</v>
      </c>
      <c r="AU414" s="225" t="s">
        <v>84</v>
      </c>
      <c r="AV414" s="13" t="s">
        <v>82</v>
      </c>
      <c r="AW414" s="13" t="s">
        <v>31</v>
      </c>
      <c r="AX414" s="13" t="s">
        <v>74</v>
      </c>
      <c r="AY414" s="225" t="s">
        <v>140</v>
      </c>
    </row>
    <row r="415" spans="2:51" s="14" customFormat="1" ht="11.25">
      <c r="B415" s="226"/>
      <c r="C415" s="227"/>
      <c r="D415" s="217" t="s">
        <v>149</v>
      </c>
      <c r="E415" s="228" t="s">
        <v>1</v>
      </c>
      <c r="F415" s="229" t="s">
        <v>410</v>
      </c>
      <c r="G415" s="227"/>
      <c r="H415" s="230">
        <v>0.128</v>
      </c>
      <c r="I415" s="231"/>
      <c r="J415" s="227"/>
      <c r="K415" s="227"/>
      <c r="L415" s="232"/>
      <c r="M415" s="233"/>
      <c r="N415" s="234"/>
      <c r="O415" s="234"/>
      <c r="P415" s="234"/>
      <c r="Q415" s="234"/>
      <c r="R415" s="234"/>
      <c r="S415" s="234"/>
      <c r="T415" s="235"/>
      <c r="AT415" s="236" t="s">
        <v>149</v>
      </c>
      <c r="AU415" s="236" t="s">
        <v>84</v>
      </c>
      <c r="AV415" s="14" t="s">
        <v>84</v>
      </c>
      <c r="AW415" s="14" t="s">
        <v>31</v>
      </c>
      <c r="AX415" s="14" t="s">
        <v>74</v>
      </c>
      <c r="AY415" s="236" t="s">
        <v>140</v>
      </c>
    </row>
    <row r="416" spans="2:51" s="13" customFormat="1" ht="11.25">
      <c r="B416" s="215"/>
      <c r="C416" s="216"/>
      <c r="D416" s="217" t="s">
        <v>149</v>
      </c>
      <c r="E416" s="218" t="s">
        <v>1</v>
      </c>
      <c r="F416" s="219" t="s">
        <v>411</v>
      </c>
      <c r="G416" s="216"/>
      <c r="H416" s="218" t="s">
        <v>1</v>
      </c>
      <c r="I416" s="220"/>
      <c r="J416" s="216"/>
      <c r="K416" s="216"/>
      <c r="L416" s="221"/>
      <c r="M416" s="222"/>
      <c r="N416" s="223"/>
      <c r="O416" s="223"/>
      <c r="P416" s="223"/>
      <c r="Q416" s="223"/>
      <c r="R416" s="223"/>
      <c r="S416" s="223"/>
      <c r="T416" s="224"/>
      <c r="AT416" s="225" t="s">
        <v>149</v>
      </c>
      <c r="AU416" s="225" t="s">
        <v>84</v>
      </c>
      <c r="AV416" s="13" t="s">
        <v>82</v>
      </c>
      <c r="AW416" s="13" t="s">
        <v>31</v>
      </c>
      <c r="AX416" s="13" t="s">
        <v>74</v>
      </c>
      <c r="AY416" s="225" t="s">
        <v>140</v>
      </c>
    </row>
    <row r="417" spans="2:51" s="14" customFormat="1" ht="11.25">
      <c r="B417" s="226"/>
      <c r="C417" s="227"/>
      <c r="D417" s="217" t="s">
        <v>149</v>
      </c>
      <c r="E417" s="228" t="s">
        <v>1</v>
      </c>
      <c r="F417" s="229" t="s">
        <v>412</v>
      </c>
      <c r="G417" s="227"/>
      <c r="H417" s="230">
        <v>5.5E-2</v>
      </c>
      <c r="I417" s="231"/>
      <c r="J417" s="227"/>
      <c r="K417" s="227"/>
      <c r="L417" s="232"/>
      <c r="M417" s="233"/>
      <c r="N417" s="234"/>
      <c r="O417" s="234"/>
      <c r="P417" s="234"/>
      <c r="Q417" s="234"/>
      <c r="R417" s="234"/>
      <c r="S417" s="234"/>
      <c r="T417" s="235"/>
      <c r="AT417" s="236" t="s">
        <v>149</v>
      </c>
      <c r="AU417" s="236" t="s">
        <v>84</v>
      </c>
      <c r="AV417" s="14" t="s">
        <v>84</v>
      </c>
      <c r="AW417" s="14" t="s">
        <v>31</v>
      </c>
      <c r="AX417" s="14" t="s">
        <v>74</v>
      </c>
      <c r="AY417" s="236" t="s">
        <v>140</v>
      </c>
    </row>
    <row r="418" spans="2:51" s="14" customFormat="1" ht="11.25">
      <c r="B418" s="226"/>
      <c r="C418" s="227"/>
      <c r="D418" s="217" t="s">
        <v>149</v>
      </c>
      <c r="E418" s="228" t="s">
        <v>1</v>
      </c>
      <c r="F418" s="229" t="s">
        <v>413</v>
      </c>
      <c r="G418" s="227"/>
      <c r="H418" s="230">
        <v>4.1000000000000002E-2</v>
      </c>
      <c r="I418" s="231"/>
      <c r="J418" s="227"/>
      <c r="K418" s="227"/>
      <c r="L418" s="232"/>
      <c r="M418" s="233"/>
      <c r="N418" s="234"/>
      <c r="O418" s="234"/>
      <c r="P418" s="234"/>
      <c r="Q418" s="234"/>
      <c r="R418" s="234"/>
      <c r="S418" s="234"/>
      <c r="T418" s="235"/>
      <c r="AT418" s="236" t="s">
        <v>149</v>
      </c>
      <c r="AU418" s="236" t="s">
        <v>84</v>
      </c>
      <c r="AV418" s="14" t="s">
        <v>84</v>
      </c>
      <c r="AW418" s="14" t="s">
        <v>31</v>
      </c>
      <c r="AX418" s="14" t="s">
        <v>74</v>
      </c>
      <c r="AY418" s="236" t="s">
        <v>140</v>
      </c>
    </row>
    <row r="419" spans="2:51" s="13" customFormat="1" ht="11.25">
      <c r="B419" s="215"/>
      <c r="C419" s="216"/>
      <c r="D419" s="217" t="s">
        <v>149</v>
      </c>
      <c r="E419" s="218" t="s">
        <v>1</v>
      </c>
      <c r="F419" s="219" t="s">
        <v>414</v>
      </c>
      <c r="G419" s="216"/>
      <c r="H419" s="218" t="s">
        <v>1</v>
      </c>
      <c r="I419" s="220"/>
      <c r="J419" s="216"/>
      <c r="K419" s="216"/>
      <c r="L419" s="221"/>
      <c r="M419" s="222"/>
      <c r="N419" s="223"/>
      <c r="O419" s="223"/>
      <c r="P419" s="223"/>
      <c r="Q419" s="223"/>
      <c r="R419" s="223"/>
      <c r="S419" s="223"/>
      <c r="T419" s="224"/>
      <c r="AT419" s="225" t="s">
        <v>149</v>
      </c>
      <c r="AU419" s="225" t="s">
        <v>84</v>
      </c>
      <c r="AV419" s="13" t="s">
        <v>82</v>
      </c>
      <c r="AW419" s="13" t="s">
        <v>31</v>
      </c>
      <c r="AX419" s="13" t="s">
        <v>74</v>
      </c>
      <c r="AY419" s="225" t="s">
        <v>140</v>
      </c>
    </row>
    <row r="420" spans="2:51" s="14" customFormat="1" ht="11.25">
      <c r="B420" s="226"/>
      <c r="C420" s="227"/>
      <c r="D420" s="217" t="s">
        <v>149</v>
      </c>
      <c r="E420" s="228" t="s">
        <v>1</v>
      </c>
      <c r="F420" s="229" t="s">
        <v>415</v>
      </c>
      <c r="G420" s="227"/>
      <c r="H420" s="230">
        <v>0.21299999999999999</v>
      </c>
      <c r="I420" s="231"/>
      <c r="J420" s="227"/>
      <c r="K420" s="227"/>
      <c r="L420" s="232"/>
      <c r="M420" s="233"/>
      <c r="N420" s="234"/>
      <c r="O420" s="234"/>
      <c r="P420" s="234"/>
      <c r="Q420" s="234"/>
      <c r="R420" s="234"/>
      <c r="S420" s="234"/>
      <c r="T420" s="235"/>
      <c r="AT420" s="236" t="s">
        <v>149</v>
      </c>
      <c r="AU420" s="236" t="s">
        <v>84</v>
      </c>
      <c r="AV420" s="14" t="s">
        <v>84</v>
      </c>
      <c r="AW420" s="14" t="s">
        <v>31</v>
      </c>
      <c r="AX420" s="14" t="s">
        <v>74</v>
      </c>
      <c r="AY420" s="236" t="s">
        <v>140</v>
      </c>
    </row>
    <row r="421" spans="2:51" s="13" customFormat="1" ht="11.25">
      <c r="B421" s="215"/>
      <c r="C421" s="216"/>
      <c r="D421" s="217" t="s">
        <v>149</v>
      </c>
      <c r="E421" s="218" t="s">
        <v>1</v>
      </c>
      <c r="F421" s="219" t="s">
        <v>416</v>
      </c>
      <c r="G421" s="216"/>
      <c r="H421" s="218" t="s">
        <v>1</v>
      </c>
      <c r="I421" s="220"/>
      <c r="J421" s="216"/>
      <c r="K421" s="216"/>
      <c r="L421" s="221"/>
      <c r="M421" s="222"/>
      <c r="N421" s="223"/>
      <c r="O421" s="223"/>
      <c r="P421" s="223"/>
      <c r="Q421" s="223"/>
      <c r="R421" s="223"/>
      <c r="S421" s="223"/>
      <c r="T421" s="224"/>
      <c r="AT421" s="225" t="s">
        <v>149</v>
      </c>
      <c r="AU421" s="225" t="s">
        <v>84</v>
      </c>
      <c r="AV421" s="13" t="s">
        <v>82</v>
      </c>
      <c r="AW421" s="13" t="s">
        <v>31</v>
      </c>
      <c r="AX421" s="13" t="s">
        <v>74</v>
      </c>
      <c r="AY421" s="225" t="s">
        <v>140</v>
      </c>
    </row>
    <row r="422" spans="2:51" s="14" customFormat="1" ht="11.25">
      <c r="B422" s="226"/>
      <c r="C422" s="227"/>
      <c r="D422" s="217" t="s">
        <v>149</v>
      </c>
      <c r="E422" s="228" t="s">
        <v>1</v>
      </c>
      <c r="F422" s="229" t="s">
        <v>417</v>
      </c>
      <c r="G422" s="227"/>
      <c r="H422" s="230">
        <v>0.32500000000000001</v>
      </c>
      <c r="I422" s="231"/>
      <c r="J422" s="227"/>
      <c r="K422" s="227"/>
      <c r="L422" s="232"/>
      <c r="M422" s="233"/>
      <c r="N422" s="234"/>
      <c r="O422" s="234"/>
      <c r="P422" s="234"/>
      <c r="Q422" s="234"/>
      <c r="R422" s="234"/>
      <c r="S422" s="234"/>
      <c r="T422" s="235"/>
      <c r="AT422" s="236" t="s">
        <v>149</v>
      </c>
      <c r="AU422" s="236" t="s">
        <v>84</v>
      </c>
      <c r="AV422" s="14" t="s">
        <v>84</v>
      </c>
      <c r="AW422" s="14" t="s">
        <v>31</v>
      </c>
      <c r="AX422" s="14" t="s">
        <v>74</v>
      </c>
      <c r="AY422" s="236" t="s">
        <v>140</v>
      </c>
    </row>
    <row r="423" spans="2:51" s="14" customFormat="1" ht="11.25">
      <c r="B423" s="226"/>
      <c r="C423" s="227"/>
      <c r="D423" s="217" t="s">
        <v>149</v>
      </c>
      <c r="E423" s="228" t="s">
        <v>1</v>
      </c>
      <c r="F423" s="229" t="s">
        <v>418</v>
      </c>
      <c r="G423" s="227"/>
      <c r="H423" s="230">
        <v>7.6999999999999999E-2</v>
      </c>
      <c r="I423" s="231"/>
      <c r="J423" s="227"/>
      <c r="K423" s="227"/>
      <c r="L423" s="232"/>
      <c r="M423" s="233"/>
      <c r="N423" s="234"/>
      <c r="O423" s="234"/>
      <c r="P423" s="234"/>
      <c r="Q423" s="234"/>
      <c r="R423" s="234"/>
      <c r="S423" s="234"/>
      <c r="T423" s="235"/>
      <c r="AT423" s="236" t="s">
        <v>149</v>
      </c>
      <c r="AU423" s="236" t="s">
        <v>84</v>
      </c>
      <c r="AV423" s="14" t="s">
        <v>84</v>
      </c>
      <c r="AW423" s="14" t="s">
        <v>31</v>
      </c>
      <c r="AX423" s="14" t="s">
        <v>74</v>
      </c>
      <c r="AY423" s="236" t="s">
        <v>140</v>
      </c>
    </row>
    <row r="424" spans="2:51" s="13" customFormat="1" ht="11.25">
      <c r="B424" s="215"/>
      <c r="C424" s="216"/>
      <c r="D424" s="217" t="s">
        <v>149</v>
      </c>
      <c r="E424" s="218" t="s">
        <v>1</v>
      </c>
      <c r="F424" s="219" t="s">
        <v>419</v>
      </c>
      <c r="G424" s="216"/>
      <c r="H424" s="218" t="s">
        <v>1</v>
      </c>
      <c r="I424" s="220"/>
      <c r="J424" s="216"/>
      <c r="K424" s="216"/>
      <c r="L424" s="221"/>
      <c r="M424" s="222"/>
      <c r="N424" s="223"/>
      <c r="O424" s="223"/>
      <c r="P424" s="223"/>
      <c r="Q424" s="223"/>
      <c r="R424" s="223"/>
      <c r="S424" s="223"/>
      <c r="T424" s="224"/>
      <c r="AT424" s="225" t="s">
        <v>149</v>
      </c>
      <c r="AU424" s="225" t="s">
        <v>84</v>
      </c>
      <c r="AV424" s="13" t="s">
        <v>82</v>
      </c>
      <c r="AW424" s="13" t="s">
        <v>31</v>
      </c>
      <c r="AX424" s="13" t="s">
        <v>74</v>
      </c>
      <c r="AY424" s="225" t="s">
        <v>140</v>
      </c>
    </row>
    <row r="425" spans="2:51" s="14" customFormat="1" ht="11.25">
      <c r="B425" s="226"/>
      <c r="C425" s="227"/>
      <c r="D425" s="217" t="s">
        <v>149</v>
      </c>
      <c r="E425" s="228" t="s">
        <v>1</v>
      </c>
      <c r="F425" s="229" t="s">
        <v>420</v>
      </c>
      <c r="G425" s="227"/>
      <c r="H425" s="230">
        <v>0.82099999999999995</v>
      </c>
      <c r="I425" s="231"/>
      <c r="J425" s="227"/>
      <c r="K425" s="227"/>
      <c r="L425" s="232"/>
      <c r="M425" s="233"/>
      <c r="N425" s="234"/>
      <c r="O425" s="234"/>
      <c r="P425" s="234"/>
      <c r="Q425" s="234"/>
      <c r="R425" s="234"/>
      <c r="S425" s="234"/>
      <c r="T425" s="235"/>
      <c r="AT425" s="236" t="s">
        <v>149</v>
      </c>
      <c r="AU425" s="236" t="s">
        <v>84</v>
      </c>
      <c r="AV425" s="14" t="s">
        <v>84</v>
      </c>
      <c r="AW425" s="14" t="s">
        <v>31</v>
      </c>
      <c r="AX425" s="14" t="s">
        <v>74</v>
      </c>
      <c r="AY425" s="236" t="s">
        <v>140</v>
      </c>
    </row>
    <row r="426" spans="2:51" s="14" customFormat="1" ht="11.25">
      <c r="B426" s="226"/>
      <c r="C426" s="227"/>
      <c r="D426" s="217" t="s">
        <v>149</v>
      </c>
      <c r="E426" s="228" t="s">
        <v>1</v>
      </c>
      <c r="F426" s="229" t="s">
        <v>421</v>
      </c>
      <c r="G426" s="227"/>
      <c r="H426" s="230">
        <v>2.1999999999999999E-2</v>
      </c>
      <c r="I426" s="231"/>
      <c r="J426" s="227"/>
      <c r="K426" s="227"/>
      <c r="L426" s="232"/>
      <c r="M426" s="233"/>
      <c r="N426" s="234"/>
      <c r="O426" s="234"/>
      <c r="P426" s="234"/>
      <c r="Q426" s="234"/>
      <c r="R426" s="234"/>
      <c r="S426" s="234"/>
      <c r="T426" s="235"/>
      <c r="AT426" s="236" t="s">
        <v>149</v>
      </c>
      <c r="AU426" s="236" t="s">
        <v>84</v>
      </c>
      <c r="AV426" s="14" t="s">
        <v>84</v>
      </c>
      <c r="AW426" s="14" t="s">
        <v>31</v>
      </c>
      <c r="AX426" s="14" t="s">
        <v>74</v>
      </c>
      <c r="AY426" s="236" t="s">
        <v>140</v>
      </c>
    </row>
    <row r="427" spans="2:51" s="13" customFormat="1" ht="11.25">
      <c r="B427" s="215"/>
      <c r="C427" s="216"/>
      <c r="D427" s="217" t="s">
        <v>149</v>
      </c>
      <c r="E427" s="218" t="s">
        <v>1</v>
      </c>
      <c r="F427" s="219" t="s">
        <v>422</v>
      </c>
      <c r="G427" s="216"/>
      <c r="H427" s="218" t="s">
        <v>1</v>
      </c>
      <c r="I427" s="220"/>
      <c r="J427" s="216"/>
      <c r="K427" s="216"/>
      <c r="L427" s="221"/>
      <c r="M427" s="222"/>
      <c r="N427" s="223"/>
      <c r="O427" s="223"/>
      <c r="P427" s="223"/>
      <c r="Q427" s="223"/>
      <c r="R427" s="223"/>
      <c r="S427" s="223"/>
      <c r="T427" s="224"/>
      <c r="AT427" s="225" t="s">
        <v>149</v>
      </c>
      <c r="AU427" s="225" t="s">
        <v>84</v>
      </c>
      <c r="AV427" s="13" t="s">
        <v>82</v>
      </c>
      <c r="AW427" s="13" t="s">
        <v>31</v>
      </c>
      <c r="AX427" s="13" t="s">
        <v>74</v>
      </c>
      <c r="AY427" s="225" t="s">
        <v>140</v>
      </c>
    </row>
    <row r="428" spans="2:51" s="14" customFormat="1" ht="11.25">
      <c r="B428" s="226"/>
      <c r="C428" s="227"/>
      <c r="D428" s="217" t="s">
        <v>149</v>
      </c>
      <c r="E428" s="228" t="s">
        <v>1</v>
      </c>
      <c r="F428" s="229" t="s">
        <v>423</v>
      </c>
      <c r="G428" s="227"/>
      <c r="H428" s="230">
        <v>0.25900000000000001</v>
      </c>
      <c r="I428" s="231"/>
      <c r="J428" s="227"/>
      <c r="K428" s="227"/>
      <c r="L428" s="232"/>
      <c r="M428" s="233"/>
      <c r="N428" s="234"/>
      <c r="O428" s="234"/>
      <c r="P428" s="234"/>
      <c r="Q428" s="234"/>
      <c r="R428" s="234"/>
      <c r="S428" s="234"/>
      <c r="T428" s="235"/>
      <c r="AT428" s="236" t="s">
        <v>149</v>
      </c>
      <c r="AU428" s="236" t="s">
        <v>84</v>
      </c>
      <c r="AV428" s="14" t="s">
        <v>84</v>
      </c>
      <c r="AW428" s="14" t="s">
        <v>31</v>
      </c>
      <c r="AX428" s="14" t="s">
        <v>74</v>
      </c>
      <c r="AY428" s="236" t="s">
        <v>140</v>
      </c>
    </row>
    <row r="429" spans="2:51" s="13" customFormat="1" ht="11.25">
      <c r="B429" s="215"/>
      <c r="C429" s="216"/>
      <c r="D429" s="217" t="s">
        <v>149</v>
      </c>
      <c r="E429" s="218" t="s">
        <v>1</v>
      </c>
      <c r="F429" s="219" t="s">
        <v>424</v>
      </c>
      <c r="G429" s="216"/>
      <c r="H429" s="218" t="s">
        <v>1</v>
      </c>
      <c r="I429" s="220"/>
      <c r="J429" s="216"/>
      <c r="K429" s="216"/>
      <c r="L429" s="221"/>
      <c r="M429" s="222"/>
      <c r="N429" s="223"/>
      <c r="O429" s="223"/>
      <c r="P429" s="223"/>
      <c r="Q429" s="223"/>
      <c r="R429" s="223"/>
      <c r="S429" s="223"/>
      <c r="T429" s="224"/>
      <c r="AT429" s="225" t="s">
        <v>149</v>
      </c>
      <c r="AU429" s="225" t="s">
        <v>84</v>
      </c>
      <c r="AV429" s="13" t="s">
        <v>82</v>
      </c>
      <c r="AW429" s="13" t="s">
        <v>31</v>
      </c>
      <c r="AX429" s="13" t="s">
        <v>74</v>
      </c>
      <c r="AY429" s="225" t="s">
        <v>140</v>
      </c>
    </row>
    <row r="430" spans="2:51" s="14" customFormat="1" ht="11.25">
      <c r="B430" s="226"/>
      <c r="C430" s="227"/>
      <c r="D430" s="217" t="s">
        <v>149</v>
      </c>
      <c r="E430" s="228" t="s">
        <v>1</v>
      </c>
      <c r="F430" s="229" t="s">
        <v>425</v>
      </c>
      <c r="G430" s="227"/>
      <c r="H430" s="230">
        <v>0.20699999999999999</v>
      </c>
      <c r="I430" s="231"/>
      <c r="J430" s="227"/>
      <c r="K430" s="227"/>
      <c r="L430" s="232"/>
      <c r="M430" s="233"/>
      <c r="N430" s="234"/>
      <c r="O430" s="234"/>
      <c r="P430" s="234"/>
      <c r="Q430" s="234"/>
      <c r="R430" s="234"/>
      <c r="S430" s="234"/>
      <c r="T430" s="235"/>
      <c r="AT430" s="236" t="s">
        <v>149</v>
      </c>
      <c r="AU430" s="236" t="s">
        <v>84</v>
      </c>
      <c r="AV430" s="14" t="s">
        <v>84</v>
      </c>
      <c r="AW430" s="14" t="s">
        <v>31</v>
      </c>
      <c r="AX430" s="14" t="s">
        <v>74</v>
      </c>
      <c r="AY430" s="236" t="s">
        <v>140</v>
      </c>
    </row>
    <row r="431" spans="2:51" s="14" customFormat="1" ht="11.25">
      <c r="B431" s="226"/>
      <c r="C431" s="227"/>
      <c r="D431" s="217" t="s">
        <v>149</v>
      </c>
      <c r="E431" s="228" t="s">
        <v>1</v>
      </c>
      <c r="F431" s="229" t="s">
        <v>426</v>
      </c>
      <c r="G431" s="227"/>
      <c r="H431" s="230">
        <v>4.9000000000000002E-2</v>
      </c>
      <c r="I431" s="231"/>
      <c r="J431" s="227"/>
      <c r="K431" s="227"/>
      <c r="L431" s="232"/>
      <c r="M431" s="233"/>
      <c r="N431" s="234"/>
      <c r="O431" s="234"/>
      <c r="P431" s="234"/>
      <c r="Q431" s="234"/>
      <c r="R431" s="234"/>
      <c r="S431" s="234"/>
      <c r="T431" s="235"/>
      <c r="AT431" s="236" t="s">
        <v>149</v>
      </c>
      <c r="AU431" s="236" t="s">
        <v>84</v>
      </c>
      <c r="AV431" s="14" t="s">
        <v>84</v>
      </c>
      <c r="AW431" s="14" t="s">
        <v>31</v>
      </c>
      <c r="AX431" s="14" t="s">
        <v>74</v>
      </c>
      <c r="AY431" s="236" t="s">
        <v>140</v>
      </c>
    </row>
    <row r="432" spans="2:51" s="15" customFormat="1" ht="11.25">
      <c r="B432" s="237"/>
      <c r="C432" s="238"/>
      <c r="D432" s="217" t="s">
        <v>149</v>
      </c>
      <c r="E432" s="239" t="s">
        <v>1</v>
      </c>
      <c r="F432" s="240" t="s">
        <v>155</v>
      </c>
      <c r="G432" s="238"/>
      <c r="H432" s="241">
        <v>3.4509999999999992</v>
      </c>
      <c r="I432" s="242"/>
      <c r="J432" s="238"/>
      <c r="K432" s="238"/>
      <c r="L432" s="243"/>
      <c r="M432" s="244"/>
      <c r="N432" s="245"/>
      <c r="O432" s="245"/>
      <c r="P432" s="245"/>
      <c r="Q432" s="245"/>
      <c r="R432" s="245"/>
      <c r="S432" s="245"/>
      <c r="T432" s="246"/>
      <c r="AT432" s="247" t="s">
        <v>149</v>
      </c>
      <c r="AU432" s="247" t="s">
        <v>84</v>
      </c>
      <c r="AV432" s="15" t="s">
        <v>147</v>
      </c>
      <c r="AW432" s="15" t="s">
        <v>31</v>
      </c>
      <c r="AX432" s="15" t="s">
        <v>82</v>
      </c>
      <c r="AY432" s="247" t="s">
        <v>140</v>
      </c>
    </row>
    <row r="433" spans="1:65" s="2" customFormat="1" ht="24" customHeight="1">
      <c r="A433" s="35"/>
      <c r="B433" s="36"/>
      <c r="C433" s="201" t="s">
        <v>458</v>
      </c>
      <c r="D433" s="201" t="s">
        <v>143</v>
      </c>
      <c r="E433" s="202" t="s">
        <v>459</v>
      </c>
      <c r="F433" s="203" t="s">
        <v>460</v>
      </c>
      <c r="G433" s="204" t="s">
        <v>165</v>
      </c>
      <c r="H433" s="205">
        <v>105.125</v>
      </c>
      <c r="I433" s="206"/>
      <c r="J433" s="207">
        <f>ROUND(I433*H433,2)</f>
        <v>0</v>
      </c>
      <c r="K433" s="208"/>
      <c r="L433" s="40"/>
      <c r="M433" s="209" t="s">
        <v>1</v>
      </c>
      <c r="N433" s="210" t="s">
        <v>39</v>
      </c>
      <c r="O433" s="72"/>
      <c r="P433" s="211">
        <f>O433*H433</f>
        <v>0</v>
      </c>
      <c r="Q433" s="211">
        <v>0</v>
      </c>
      <c r="R433" s="211">
        <f>Q433*H433</f>
        <v>0</v>
      </c>
      <c r="S433" s="211">
        <v>0</v>
      </c>
      <c r="T433" s="212">
        <f>S433*H433</f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213" t="s">
        <v>233</v>
      </c>
      <c r="AT433" s="213" t="s">
        <v>143</v>
      </c>
      <c r="AU433" s="213" t="s">
        <v>84</v>
      </c>
      <c r="AY433" s="18" t="s">
        <v>140</v>
      </c>
      <c r="BE433" s="214">
        <f>IF(N433="základní",J433,0)</f>
        <v>0</v>
      </c>
      <c r="BF433" s="214">
        <f>IF(N433="snížená",J433,0)</f>
        <v>0</v>
      </c>
      <c r="BG433" s="214">
        <f>IF(N433="zákl. přenesená",J433,0)</f>
        <v>0</v>
      </c>
      <c r="BH433" s="214">
        <f>IF(N433="sníž. přenesená",J433,0)</f>
        <v>0</v>
      </c>
      <c r="BI433" s="214">
        <f>IF(N433="nulová",J433,0)</f>
        <v>0</v>
      </c>
      <c r="BJ433" s="18" t="s">
        <v>82</v>
      </c>
      <c r="BK433" s="214">
        <f>ROUND(I433*H433,2)</f>
        <v>0</v>
      </c>
      <c r="BL433" s="18" t="s">
        <v>233</v>
      </c>
      <c r="BM433" s="213" t="s">
        <v>461</v>
      </c>
    </row>
    <row r="434" spans="1:65" s="13" customFormat="1" ht="11.25">
      <c r="B434" s="215"/>
      <c r="C434" s="216"/>
      <c r="D434" s="217" t="s">
        <v>149</v>
      </c>
      <c r="E434" s="218" t="s">
        <v>1</v>
      </c>
      <c r="F434" s="219" t="s">
        <v>462</v>
      </c>
      <c r="G434" s="216"/>
      <c r="H434" s="218" t="s">
        <v>1</v>
      </c>
      <c r="I434" s="220"/>
      <c r="J434" s="216"/>
      <c r="K434" s="216"/>
      <c r="L434" s="221"/>
      <c r="M434" s="222"/>
      <c r="N434" s="223"/>
      <c r="O434" s="223"/>
      <c r="P434" s="223"/>
      <c r="Q434" s="223"/>
      <c r="R434" s="223"/>
      <c r="S434" s="223"/>
      <c r="T434" s="224"/>
      <c r="AT434" s="225" t="s">
        <v>149</v>
      </c>
      <c r="AU434" s="225" t="s">
        <v>84</v>
      </c>
      <c r="AV434" s="13" t="s">
        <v>82</v>
      </c>
      <c r="AW434" s="13" t="s">
        <v>31</v>
      </c>
      <c r="AX434" s="13" t="s">
        <v>74</v>
      </c>
      <c r="AY434" s="225" t="s">
        <v>140</v>
      </c>
    </row>
    <row r="435" spans="1:65" s="14" customFormat="1" ht="11.25">
      <c r="B435" s="226"/>
      <c r="C435" s="227"/>
      <c r="D435" s="217" t="s">
        <v>149</v>
      </c>
      <c r="E435" s="228" t="s">
        <v>1</v>
      </c>
      <c r="F435" s="229" t="s">
        <v>463</v>
      </c>
      <c r="G435" s="227"/>
      <c r="H435" s="230">
        <v>26.655999999999999</v>
      </c>
      <c r="I435" s="231"/>
      <c r="J435" s="227"/>
      <c r="K435" s="227"/>
      <c r="L435" s="232"/>
      <c r="M435" s="233"/>
      <c r="N435" s="234"/>
      <c r="O435" s="234"/>
      <c r="P435" s="234"/>
      <c r="Q435" s="234"/>
      <c r="R435" s="234"/>
      <c r="S435" s="234"/>
      <c r="T435" s="235"/>
      <c r="AT435" s="236" t="s">
        <v>149</v>
      </c>
      <c r="AU435" s="236" t="s">
        <v>84</v>
      </c>
      <c r="AV435" s="14" t="s">
        <v>84</v>
      </c>
      <c r="AW435" s="14" t="s">
        <v>31</v>
      </c>
      <c r="AX435" s="14" t="s">
        <v>74</v>
      </c>
      <c r="AY435" s="236" t="s">
        <v>140</v>
      </c>
    </row>
    <row r="436" spans="1:65" s="13" customFormat="1" ht="11.25">
      <c r="B436" s="215"/>
      <c r="C436" s="216"/>
      <c r="D436" s="217" t="s">
        <v>149</v>
      </c>
      <c r="E436" s="218" t="s">
        <v>1</v>
      </c>
      <c r="F436" s="219" t="s">
        <v>464</v>
      </c>
      <c r="G436" s="216"/>
      <c r="H436" s="218" t="s">
        <v>1</v>
      </c>
      <c r="I436" s="220"/>
      <c r="J436" s="216"/>
      <c r="K436" s="216"/>
      <c r="L436" s="221"/>
      <c r="M436" s="222"/>
      <c r="N436" s="223"/>
      <c r="O436" s="223"/>
      <c r="P436" s="223"/>
      <c r="Q436" s="223"/>
      <c r="R436" s="223"/>
      <c r="S436" s="223"/>
      <c r="T436" s="224"/>
      <c r="AT436" s="225" t="s">
        <v>149</v>
      </c>
      <c r="AU436" s="225" t="s">
        <v>84</v>
      </c>
      <c r="AV436" s="13" t="s">
        <v>82</v>
      </c>
      <c r="AW436" s="13" t="s">
        <v>31</v>
      </c>
      <c r="AX436" s="13" t="s">
        <v>74</v>
      </c>
      <c r="AY436" s="225" t="s">
        <v>140</v>
      </c>
    </row>
    <row r="437" spans="1:65" s="14" customFormat="1" ht="11.25">
      <c r="B437" s="226"/>
      <c r="C437" s="227"/>
      <c r="D437" s="217" t="s">
        <v>149</v>
      </c>
      <c r="E437" s="228" t="s">
        <v>1</v>
      </c>
      <c r="F437" s="229" t="s">
        <v>272</v>
      </c>
      <c r="G437" s="227"/>
      <c r="H437" s="230">
        <v>22</v>
      </c>
      <c r="I437" s="231"/>
      <c r="J437" s="227"/>
      <c r="K437" s="227"/>
      <c r="L437" s="232"/>
      <c r="M437" s="233"/>
      <c r="N437" s="234"/>
      <c r="O437" s="234"/>
      <c r="P437" s="234"/>
      <c r="Q437" s="234"/>
      <c r="R437" s="234"/>
      <c r="S437" s="234"/>
      <c r="T437" s="235"/>
      <c r="AT437" s="236" t="s">
        <v>149</v>
      </c>
      <c r="AU437" s="236" t="s">
        <v>84</v>
      </c>
      <c r="AV437" s="14" t="s">
        <v>84</v>
      </c>
      <c r="AW437" s="14" t="s">
        <v>31</v>
      </c>
      <c r="AX437" s="14" t="s">
        <v>74</v>
      </c>
      <c r="AY437" s="236" t="s">
        <v>140</v>
      </c>
    </row>
    <row r="438" spans="1:65" s="13" customFormat="1" ht="11.25">
      <c r="B438" s="215"/>
      <c r="C438" s="216"/>
      <c r="D438" s="217" t="s">
        <v>149</v>
      </c>
      <c r="E438" s="218" t="s">
        <v>1</v>
      </c>
      <c r="F438" s="219" t="s">
        <v>324</v>
      </c>
      <c r="G438" s="216"/>
      <c r="H438" s="218" t="s">
        <v>1</v>
      </c>
      <c r="I438" s="220"/>
      <c r="J438" s="216"/>
      <c r="K438" s="216"/>
      <c r="L438" s="221"/>
      <c r="M438" s="222"/>
      <c r="N438" s="223"/>
      <c r="O438" s="223"/>
      <c r="P438" s="223"/>
      <c r="Q438" s="223"/>
      <c r="R438" s="223"/>
      <c r="S438" s="223"/>
      <c r="T438" s="224"/>
      <c r="AT438" s="225" t="s">
        <v>149</v>
      </c>
      <c r="AU438" s="225" t="s">
        <v>84</v>
      </c>
      <c r="AV438" s="13" t="s">
        <v>82</v>
      </c>
      <c r="AW438" s="13" t="s">
        <v>31</v>
      </c>
      <c r="AX438" s="13" t="s">
        <v>74</v>
      </c>
      <c r="AY438" s="225" t="s">
        <v>140</v>
      </c>
    </row>
    <row r="439" spans="1:65" s="14" customFormat="1" ht="11.25">
      <c r="B439" s="226"/>
      <c r="C439" s="227"/>
      <c r="D439" s="217" t="s">
        <v>149</v>
      </c>
      <c r="E439" s="228" t="s">
        <v>1</v>
      </c>
      <c r="F439" s="229" t="s">
        <v>325</v>
      </c>
      <c r="G439" s="227"/>
      <c r="H439" s="230">
        <v>33.39</v>
      </c>
      <c r="I439" s="231"/>
      <c r="J439" s="227"/>
      <c r="K439" s="227"/>
      <c r="L439" s="232"/>
      <c r="M439" s="233"/>
      <c r="N439" s="234"/>
      <c r="O439" s="234"/>
      <c r="P439" s="234"/>
      <c r="Q439" s="234"/>
      <c r="R439" s="234"/>
      <c r="S439" s="234"/>
      <c r="T439" s="235"/>
      <c r="AT439" s="236" t="s">
        <v>149</v>
      </c>
      <c r="AU439" s="236" t="s">
        <v>84</v>
      </c>
      <c r="AV439" s="14" t="s">
        <v>84</v>
      </c>
      <c r="AW439" s="14" t="s">
        <v>31</v>
      </c>
      <c r="AX439" s="14" t="s">
        <v>74</v>
      </c>
      <c r="AY439" s="236" t="s">
        <v>140</v>
      </c>
    </row>
    <row r="440" spans="1:65" s="13" customFormat="1" ht="11.25">
      <c r="B440" s="215"/>
      <c r="C440" s="216"/>
      <c r="D440" s="217" t="s">
        <v>149</v>
      </c>
      <c r="E440" s="218" t="s">
        <v>1</v>
      </c>
      <c r="F440" s="219" t="s">
        <v>404</v>
      </c>
      <c r="G440" s="216"/>
      <c r="H440" s="218" t="s">
        <v>1</v>
      </c>
      <c r="I440" s="220"/>
      <c r="J440" s="216"/>
      <c r="K440" s="216"/>
      <c r="L440" s="221"/>
      <c r="M440" s="222"/>
      <c r="N440" s="223"/>
      <c r="O440" s="223"/>
      <c r="P440" s="223"/>
      <c r="Q440" s="223"/>
      <c r="R440" s="223"/>
      <c r="S440" s="223"/>
      <c r="T440" s="224"/>
      <c r="AT440" s="225" t="s">
        <v>149</v>
      </c>
      <c r="AU440" s="225" t="s">
        <v>84</v>
      </c>
      <c r="AV440" s="13" t="s">
        <v>82</v>
      </c>
      <c r="AW440" s="13" t="s">
        <v>31</v>
      </c>
      <c r="AX440" s="13" t="s">
        <v>74</v>
      </c>
      <c r="AY440" s="225" t="s">
        <v>140</v>
      </c>
    </row>
    <row r="441" spans="1:65" s="14" customFormat="1" ht="11.25">
      <c r="B441" s="226"/>
      <c r="C441" s="227"/>
      <c r="D441" s="217" t="s">
        <v>149</v>
      </c>
      <c r="E441" s="228" t="s">
        <v>1</v>
      </c>
      <c r="F441" s="229" t="s">
        <v>465</v>
      </c>
      <c r="G441" s="227"/>
      <c r="H441" s="230">
        <v>12.579000000000001</v>
      </c>
      <c r="I441" s="231"/>
      <c r="J441" s="227"/>
      <c r="K441" s="227"/>
      <c r="L441" s="232"/>
      <c r="M441" s="233"/>
      <c r="N441" s="234"/>
      <c r="O441" s="234"/>
      <c r="P441" s="234"/>
      <c r="Q441" s="234"/>
      <c r="R441" s="234"/>
      <c r="S441" s="234"/>
      <c r="T441" s="235"/>
      <c r="AT441" s="236" t="s">
        <v>149</v>
      </c>
      <c r="AU441" s="236" t="s">
        <v>84</v>
      </c>
      <c r="AV441" s="14" t="s">
        <v>84</v>
      </c>
      <c r="AW441" s="14" t="s">
        <v>31</v>
      </c>
      <c r="AX441" s="14" t="s">
        <v>74</v>
      </c>
      <c r="AY441" s="236" t="s">
        <v>140</v>
      </c>
    </row>
    <row r="442" spans="1:65" s="13" customFormat="1" ht="11.25">
      <c r="B442" s="215"/>
      <c r="C442" s="216"/>
      <c r="D442" s="217" t="s">
        <v>149</v>
      </c>
      <c r="E442" s="218" t="s">
        <v>1</v>
      </c>
      <c r="F442" s="219" t="s">
        <v>312</v>
      </c>
      <c r="G442" s="216"/>
      <c r="H442" s="218" t="s">
        <v>1</v>
      </c>
      <c r="I442" s="220"/>
      <c r="J442" s="216"/>
      <c r="K442" s="216"/>
      <c r="L442" s="221"/>
      <c r="M442" s="222"/>
      <c r="N442" s="223"/>
      <c r="O442" s="223"/>
      <c r="P442" s="223"/>
      <c r="Q442" s="223"/>
      <c r="R442" s="223"/>
      <c r="S442" s="223"/>
      <c r="T442" s="224"/>
      <c r="AT442" s="225" t="s">
        <v>149</v>
      </c>
      <c r="AU442" s="225" t="s">
        <v>84</v>
      </c>
      <c r="AV442" s="13" t="s">
        <v>82</v>
      </c>
      <c r="AW442" s="13" t="s">
        <v>31</v>
      </c>
      <c r="AX442" s="13" t="s">
        <v>74</v>
      </c>
      <c r="AY442" s="225" t="s">
        <v>140</v>
      </c>
    </row>
    <row r="443" spans="1:65" s="14" customFormat="1" ht="11.25">
      <c r="B443" s="226"/>
      <c r="C443" s="227"/>
      <c r="D443" s="217" t="s">
        <v>149</v>
      </c>
      <c r="E443" s="228" t="s">
        <v>1</v>
      </c>
      <c r="F443" s="229" t="s">
        <v>313</v>
      </c>
      <c r="G443" s="227"/>
      <c r="H443" s="230">
        <v>10.5</v>
      </c>
      <c r="I443" s="231"/>
      <c r="J443" s="227"/>
      <c r="K443" s="227"/>
      <c r="L443" s="232"/>
      <c r="M443" s="233"/>
      <c r="N443" s="234"/>
      <c r="O443" s="234"/>
      <c r="P443" s="234"/>
      <c r="Q443" s="234"/>
      <c r="R443" s="234"/>
      <c r="S443" s="234"/>
      <c r="T443" s="235"/>
      <c r="AT443" s="236" t="s">
        <v>149</v>
      </c>
      <c r="AU443" s="236" t="s">
        <v>84</v>
      </c>
      <c r="AV443" s="14" t="s">
        <v>84</v>
      </c>
      <c r="AW443" s="14" t="s">
        <v>31</v>
      </c>
      <c r="AX443" s="14" t="s">
        <v>74</v>
      </c>
      <c r="AY443" s="236" t="s">
        <v>140</v>
      </c>
    </row>
    <row r="444" spans="1:65" s="15" customFormat="1" ht="11.25">
      <c r="B444" s="237"/>
      <c r="C444" s="238"/>
      <c r="D444" s="217" t="s">
        <v>149</v>
      </c>
      <c r="E444" s="239" t="s">
        <v>1</v>
      </c>
      <c r="F444" s="240" t="s">
        <v>155</v>
      </c>
      <c r="G444" s="238"/>
      <c r="H444" s="241">
        <v>105.125</v>
      </c>
      <c r="I444" s="242"/>
      <c r="J444" s="238"/>
      <c r="K444" s="238"/>
      <c r="L444" s="243"/>
      <c r="M444" s="244"/>
      <c r="N444" s="245"/>
      <c r="O444" s="245"/>
      <c r="P444" s="245"/>
      <c r="Q444" s="245"/>
      <c r="R444" s="245"/>
      <c r="S444" s="245"/>
      <c r="T444" s="246"/>
      <c r="AT444" s="247" t="s">
        <v>149</v>
      </c>
      <c r="AU444" s="247" t="s">
        <v>84</v>
      </c>
      <c r="AV444" s="15" t="s">
        <v>147</v>
      </c>
      <c r="AW444" s="15" t="s">
        <v>31</v>
      </c>
      <c r="AX444" s="15" t="s">
        <v>82</v>
      </c>
      <c r="AY444" s="247" t="s">
        <v>140</v>
      </c>
    </row>
    <row r="445" spans="1:65" s="2" customFormat="1" ht="16.5" customHeight="1">
      <c r="A445" s="35"/>
      <c r="B445" s="36"/>
      <c r="C445" s="248" t="s">
        <v>466</v>
      </c>
      <c r="D445" s="248" t="s">
        <v>178</v>
      </c>
      <c r="E445" s="249" t="s">
        <v>467</v>
      </c>
      <c r="F445" s="250" t="s">
        <v>468</v>
      </c>
      <c r="G445" s="251" t="s">
        <v>394</v>
      </c>
      <c r="H445" s="252">
        <v>3.1539999999999999</v>
      </c>
      <c r="I445" s="253"/>
      <c r="J445" s="254">
        <f>ROUND(I445*H445,2)</f>
        <v>0</v>
      </c>
      <c r="K445" s="255"/>
      <c r="L445" s="256"/>
      <c r="M445" s="257" t="s">
        <v>1</v>
      </c>
      <c r="N445" s="258" t="s">
        <v>39</v>
      </c>
      <c r="O445" s="72"/>
      <c r="P445" s="211">
        <f>O445*H445</f>
        <v>0</v>
      </c>
      <c r="Q445" s="211">
        <v>0.55000000000000004</v>
      </c>
      <c r="R445" s="211">
        <f>Q445*H445</f>
        <v>1.7347000000000001</v>
      </c>
      <c r="S445" s="211">
        <v>0</v>
      </c>
      <c r="T445" s="212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213" t="s">
        <v>304</v>
      </c>
      <c r="AT445" s="213" t="s">
        <v>178</v>
      </c>
      <c r="AU445" s="213" t="s">
        <v>84</v>
      </c>
      <c r="AY445" s="18" t="s">
        <v>140</v>
      </c>
      <c r="BE445" s="214">
        <f>IF(N445="základní",J445,0)</f>
        <v>0</v>
      </c>
      <c r="BF445" s="214">
        <f>IF(N445="snížená",J445,0)</f>
        <v>0</v>
      </c>
      <c r="BG445" s="214">
        <f>IF(N445="zákl. přenesená",J445,0)</f>
        <v>0</v>
      </c>
      <c r="BH445" s="214">
        <f>IF(N445="sníž. přenesená",J445,0)</f>
        <v>0</v>
      </c>
      <c r="BI445" s="214">
        <f>IF(N445="nulová",J445,0)</f>
        <v>0</v>
      </c>
      <c r="BJ445" s="18" t="s">
        <v>82</v>
      </c>
      <c r="BK445" s="214">
        <f>ROUND(I445*H445,2)</f>
        <v>0</v>
      </c>
      <c r="BL445" s="18" t="s">
        <v>233</v>
      </c>
      <c r="BM445" s="213" t="s">
        <v>469</v>
      </c>
    </row>
    <row r="446" spans="1:65" s="13" customFormat="1" ht="11.25">
      <c r="B446" s="215"/>
      <c r="C446" s="216"/>
      <c r="D446" s="217" t="s">
        <v>149</v>
      </c>
      <c r="E446" s="218" t="s">
        <v>1</v>
      </c>
      <c r="F446" s="219" t="s">
        <v>462</v>
      </c>
      <c r="G446" s="216"/>
      <c r="H446" s="218" t="s">
        <v>1</v>
      </c>
      <c r="I446" s="220"/>
      <c r="J446" s="216"/>
      <c r="K446" s="216"/>
      <c r="L446" s="221"/>
      <c r="M446" s="222"/>
      <c r="N446" s="223"/>
      <c r="O446" s="223"/>
      <c r="P446" s="223"/>
      <c r="Q446" s="223"/>
      <c r="R446" s="223"/>
      <c r="S446" s="223"/>
      <c r="T446" s="224"/>
      <c r="AT446" s="225" t="s">
        <v>149</v>
      </c>
      <c r="AU446" s="225" t="s">
        <v>84</v>
      </c>
      <c r="AV446" s="13" t="s">
        <v>82</v>
      </c>
      <c r="AW446" s="13" t="s">
        <v>31</v>
      </c>
      <c r="AX446" s="13" t="s">
        <v>74</v>
      </c>
      <c r="AY446" s="225" t="s">
        <v>140</v>
      </c>
    </row>
    <row r="447" spans="1:65" s="14" customFormat="1" ht="11.25">
      <c r="B447" s="226"/>
      <c r="C447" s="227"/>
      <c r="D447" s="217" t="s">
        <v>149</v>
      </c>
      <c r="E447" s="228" t="s">
        <v>1</v>
      </c>
      <c r="F447" s="229" t="s">
        <v>403</v>
      </c>
      <c r="G447" s="227"/>
      <c r="H447" s="230">
        <v>0.8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AT447" s="236" t="s">
        <v>149</v>
      </c>
      <c r="AU447" s="236" t="s">
        <v>84</v>
      </c>
      <c r="AV447" s="14" t="s">
        <v>84</v>
      </c>
      <c r="AW447" s="14" t="s">
        <v>31</v>
      </c>
      <c r="AX447" s="14" t="s">
        <v>74</v>
      </c>
      <c r="AY447" s="236" t="s">
        <v>140</v>
      </c>
    </row>
    <row r="448" spans="1:65" s="13" customFormat="1" ht="11.25">
      <c r="B448" s="215"/>
      <c r="C448" s="216"/>
      <c r="D448" s="217" t="s">
        <v>149</v>
      </c>
      <c r="E448" s="218" t="s">
        <v>1</v>
      </c>
      <c r="F448" s="219" t="s">
        <v>464</v>
      </c>
      <c r="G448" s="216"/>
      <c r="H448" s="218" t="s">
        <v>1</v>
      </c>
      <c r="I448" s="220"/>
      <c r="J448" s="216"/>
      <c r="K448" s="216"/>
      <c r="L448" s="221"/>
      <c r="M448" s="222"/>
      <c r="N448" s="223"/>
      <c r="O448" s="223"/>
      <c r="P448" s="223"/>
      <c r="Q448" s="223"/>
      <c r="R448" s="223"/>
      <c r="S448" s="223"/>
      <c r="T448" s="224"/>
      <c r="AT448" s="225" t="s">
        <v>149</v>
      </c>
      <c r="AU448" s="225" t="s">
        <v>84</v>
      </c>
      <c r="AV448" s="13" t="s">
        <v>82</v>
      </c>
      <c r="AW448" s="13" t="s">
        <v>31</v>
      </c>
      <c r="AX448" s="13" t="s">
        <v>74</v>
      </c>
      <c r="AY448" s="225" t="s">
        <v>140</v>
      </c>
    </row>
    <row r="449" spans="1:65" s="14" customFormat="1" ht="11.25">
      <c r="B449" s="226"/>
      <c r="C449" s="227"/>
      <c r="D449" s="217" t="s">
        <v>149</v>
      </c>
      <c r="E449" s="228" t="s">
        <v>1</v>
      </c>
      <c r="F449" s="229" t="s">
        <v>470</v>
      </c>
      <c r="G449" s="227"/>
      <c r="H449" s="230">
        <v>0.66</v>
      </c>
      <c r="I449" s="231"/>
      <c r="J449" s="227"/>
      <c r="K449" s="227"/>
      <c r="L449" s="232"/>
      <c r="M449" s="233"/>
      <c r="N449" s="234"/>
      <c r="O449" s="234"/>
      <c r="P449" s="234"/>
      <c r="Q449" s="234"/>
      <c r="R449" s="234"/>
      <c r="S449" s="234"/>
      <c r="T449" s="235"/>
      <c r="AT449" s="236" t="s">
        <v>149</v>
      </c>
      <c r="AU449" s="236" t="s">
        <v>84</v>
      </c>
      <c r="AV449" s="14" t="s">
        <v>84</v>
      </c>
      <c r="AW449" s="14" t="s">
        <v>31</v>
      </c>
      <c r="AX449" s="14" t="s">
        <v>74</v>
      </c>
      <c r="AY449" s="236" t="s">
        <v>140</v>
      </c>
    </row>
    <row r="450" spans="1:65" s="13" customFormat="1" ht="11.25">
      <c r="B450" s="215"/>
      <c r="C450" s="216"/>
      <c r="D450" s="217" t="s">
        <v>149</v>
      </c>
      <c r="E450" s="218" t="s">
        <v>1</v>
      </c>
      <c r="F450" s="219" t="s">
        <v>324</v>
      </c>
      <c r="G450" s="216"/>
      <c r="H450" s="218" t="s">
        <v>1</v>
      </c>
      <c r="I450" s="220"/>
      <c r="J450" s="216"/>
      <c r="K450" s="216"/>
      <c r="L450" s="221"/>
      <c r="M450" s="222"/>
      <c r="N450" s="223"/>
      <c r="O450" s="223"/>
      <c r="P450" s="223"/>
      <c r="Q450" s="223"/>
      <c r="R450" s="223"/>
      <c r="S450" s="223"/>
      <c r="T450" s="224"/>
      <c r="AT450" s="225" t="s">
        <v>149</v>
      </c>
      <c r="AU450" s="225" t="s">
        <v>84</v>
      </c>
      <c r="AV450" s="13" t="s">
        <v>82</v>
      </c>
      <c r="AW450" s="13" t="s">
        <v>31</v>
      </c>
      <c r="AX450" s="13" t="s">
        <v>74</v>
      </c>
      <c r="AY450" s="225" t="s">
        <v>140</v>
      </c>
    </row>
    <row r="451" spans="1:65" s="14" customFormat="1" ht="11.25">
      <c r="B451" s="226"/>
      <c r="C451" s="227"/>
      <c r="D451" s="217" t="s">
        <v>149</v>
      </c>
      <c r="E451" s="228" t="s">
        <v>1</v>
      </c>
      <c r="F451" s="229" t="s">
        <v>471</v>
      </c>
      <c r="G451" s="227"/>
      <c r="H451" s="230">
        <v>1.002</v>
      </c>
      <c r="I451" s="231"/>
      <c r="J451" s="227"/>
      <c r="K451" s="227"/>
      <c r="L451" s="232"/>
      <c r="M451" s="233"/>
      <c r="N451" s="234"/>
      <c r="O451" s="234"/>
      <c r="P451" s="234"/>
      <c r="Q451" s="234"/>
      <c r="R451" s="234"/>
      <c r="S451" s="234"/>
      <c r="T451" s="235"/>
      <c r="AT451" s="236" t="s">
        <v>149</v>
      </c>
      <c r="AU451" s="236" t="s">
        <v>84</v>
      </c>
      <c r="AV451" s="14" t="s">
        <v>84</v>
      </c>
      <c r="AW451" s="14" t="s">
        <v>31</v>
      </c>
      <c r="AX451" s="14" t="s">
        <v>74</v>
      </c>
      <c r="AY451" s="236" t="s">
        <v>140</v>
      </c>
    </row>
    <row r="452" spans="1:65" s="13" customFormat="1" ht="11.25">
      <c r="B452" s="215"/>
      <c r="C452" s="216"/>
      <c r="D452" s="217" t="s">
        <v>149</v>
      </c>
      <c r="E452" s="218" t="s">
        <v>1</v>
      </c>
      <c r="F452" s="219" t="s">
        <v>404</v>
      </c>
      <c r="G452" s="216"/>
      <c r="H452" s="218" t="s">
        <v>1</v>
      </c>
      <c r="I452" s="220"/>
      <c r="J452" s="216"/>
      <c r="K452" s="216"/>
      <c r="L452" s="221"/>
      <c r="M452" s="222"/>
      <c r="N452" s="223"/>
      <c r="O452" s="223"/>
      <c r="P452" s="223"/>
      <c r="Q452" s="223"/>
      <c r="R452" s="223"/>
      <c r="S452" s="223"/>
      <c r="T452" s="224"/>
      <c r="AT452" s="225" t="s">
        <v>149</v>
      </c>
      <c r="AU452" s="225" t="s">
        <v>84</v>
      </c>
      <c r="AV452" s="13" t="s">
        <v>82</v>
      </c>
      <c r="AW452" s="13" t="s">
        <v>31</v>
      </c>
      <c r="AX452" s="13" t="s">
        <v>74</v>
      </c>
      <c r="AY452" s="225" t="s">
        <v>140</v>
      </c>
    </row>
    <row r="453" spans="1:65" s="14" customFormat="1" ht="11.25">
      <c r="B453" s="226"/>
      <c r="C453" s="227"/>
      <c r="D453" s="217" t="s">
        <v>149</v>
      </c>
      <c r="E453" s="228" t="s">
        <v>1</v>
      </c>
      <c r="F453" s="229" t="s">
        <v>405</v>
      </c>
      <c r="G453" s="227"/>
      <c r="H453" s="230">
        <v>0.377</v>
      </c>
      <c r="I453" s="231"/>
      <c r="J453" s="227"/>
      <c r="K453" s="227"/>
      <c r="L453" s="232"/>
      <c r="M453" s="233"/>
      <c r="N453" s="234"/>
      <c r="O453" s="234"/>
      <c r="P453" s="234"/>
      <c r="Q453" s="234"/>
      <c r="R453" s="234"/>
      <c r="S453" s="234"/>
      <c r="T453" s="235"/>
      <c r="AT453" s="236" t="s">
        <v>149</v>
      </c>
      <c r="AU453" s="236" t="s">
        <v>84</v>
      </c>
      <c r="AV453" s="14" t="s">
        <v>84</v>
      </c>
      <c r="AW453" s="14" t="s">
        <v>31</v>
      </c>
      <c r="AX453" s="14" t="s">
        <v>74</v>
      </c>
      <c r="AY453" s="236" t="s">
        <v>140</v>
      </c>
    </row>
    <row r="454" spans="1:65" s="13" customFormat="1" ht="11.25">
      <c r="B454" s="215"/>
      <c r="C454" s="216"/>
      <c r="D454" s="217" t="s">
        <v>149</v>
      </c>
      <c r="E454" s="218" t="s">
        <v>1</v>
      </c>
      <c r="F454" s="219" t="s">
        <v>312</v>
      </c>
      <c r="G454" s="216"/>
      <c r="H454" s="218" t="s">
        <v>1</v>
      </c>
      <c r="I454" s="220"/>
      <c r="J454" s="216"/>
      <c r="K454" s="216"/>
      <c r="L454" s="221"/>
      <c r="M454" s="222"/>
      <c r="N454" s="223"/>
      <c r="O454" s="223"/>
      <c r="P454" s="223"/>
      <c r="Q454" s="223"/>
      <c r="R454" s="223"/>
      <c r="S454" s="223"/>
      <c r="T454" s="224"/>
      <c r="AT454" s="225" t="s">
        <v>149</v>
      </c>
      <c r="AU454" s="225" t="s">
        <v>84</v>
      </c>
      <c r="AV454" s="13" t="s">
        <v>82</v>
      </c>
      <c r="AW454" s="13" t="s">
        <v>31</v>
      </c>
      <c r="AX454" s="13" t="s">
        <v>74</v>
      </c>
      <c r="AY454" s="225" t="s">
        <v>140</v>
      </c>
    </row>
    <row r="455" spans="1:65" s="14" customFormat="1" ht="11.25">
      <c r="B455" s="226"/>
      <c r="C455" s="227"/>
      <c r="D455" s="217" t="s">
        <v>149</v>
      </c>
      <c r="E455" s="228" t="s">
        <v>1</v>
      </c>
      <c r="F455" s="229" t="s">
        <v>472</v>
      </c>
      <c r="G455" s="227"/>
      <c r="H455" s="230">
        <v>0.315</v>
      </c>
      <c r="I455" s="231"/>
      <c r="J455" s="227"/>
      <c r="K455" s="227"/>
      <c r="L455" s="232"/>
      <c r="M455" s="233"/>
      <c r="N455" s="234"/>
      <c r="O455" s="234"/>
      <c r="P455" s="234"/>
      <c r="Q455" s="234"/>
      <c r="R455" s="234"/>
      <c r="S455" s="234"/>
      <c r="T455" s="235"/>
      <c r="AT455" s="236" t="s">
        <v>149</v>
      </c>
      <c r="AU455" s="236" t="s">
        <v>84</v>
      </c>
      <c r="AV455" s="14" t="s">
        <v>84</v>
      </c>
      <c r="AW455" s="14" t="s">
        <v>31</v>
      </c>
      <c r="AX455" s="14" t="s">
        <v>74</v>
      </c>
      <c r="AY455" s="236" t="s">
        <v>140</v>
      </c>
    </row>
    <row r="456" spans="1:65" s="15" customFormat="1" ht="11.25">
      <c r="B456" s="237"/>
      <c r="C456" s="238"/>
      <c r="D456" s="217" t="s">
        <v>149</v>
      </c>
      <c r="E456" s="239" t="s">
        <v>1</v>
      </c>
      <c r="F456" s="240" t="s">
        <v>155</v>
      </c>
      <c r="G456" s="238"/>
      <c r="H456" s="241">
        <v>3.1539999999999995</v>
      </c>
      <c r="I456" s="242"/>
      <c r="J456" s="238"/>
      <c r="K456" s="238"/>
      <c r="L456" s="243"/>
      <c r="M456" s="244"/>
      <c r="N456" s="245"/>
      <c r="O456" s="245"/>
      <c r="P456" s="245"/>
      <c r="Q456" s="245"/>
      <c r="R456" s="245"/>
      <c r="S456" s="245"/>
      <c r="T456" s="246"/>
      <c r="AT456" s="247" t="s">
        <v>149</v>
      </c>
      <c r="AU456" s="247" t="s">
        <v>84</v>
      </c>
      <c r="AV456" s="15" t="s">
        <v>147</v>
      </c>
      <c r="AW456" s="15" t="s">
        <v>31</v>
      </c>
      <c r="AX456" s="15" t="s">
        <v>82</v>
      </c>
      <c r="AY456" s="247" t="s">
        <v>140</v>
      </c>
    </row>
    <row r="457" spans="1:65" s="2" customFormat="1" ht="24" customHeight="1">
      <c r="A457" s="35"/>
      <c r="B457" s="36"/>
      <c r="C457" s="201" t="s">
        <v>473</v>
      </c>
      <c r="D457" s="201" t="s">
        <v>143</v>
      </c>
      <c r="E457" s="202" t="s">
        <v>474</v>
      </c>
      <c r="F457" s="203" t="s">
        <v>475</v>
      </c>
      <c r="G457" s="204" t="s">
        <v>165</v>
      </c>
      <c r="H457" s="205">
        <v>390.78899999999999</v>
      </c>
      <c r="I457" s="206"/>
      <c r="J457" s="207">
        <f>ROUND(I457*H457,2)</f>
        <v>0</v>
      </c>
      <c r="K457" s="208"/>
      <c r="L457" s="40"/>
      <c r="M457" s="209" t="s">
        <v>1</v>
      </c>
      <c r="N457" s="210" t="s">
        <v>39</v>
      </c>
      <c r="O457" s="72"/>
      <c r="P457" s="211">
        <f>O457*H457</f>
        <v>0</v>
      </c>
      <c r="Q457" s="211">
        <v>0</v>
      </c>
      <c r="R457" s="211">
        <f>Q457*H457</f>
        <v>0</v>
      </c>
      <c r="S457" s="211">
        <v>0</v>
      </c>
      <c r="T457" s="212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213" t="s">
        <v>233</v>
      </c>
      <c r="AT457" s="213" t="s">
        <v>143</v>
      </c>
      <c r="AU457" s="213" t="s">
        <v>84</v>
      </c>
      <c r="AY457" s="18" t="s">
        <v>140</v>
      </c>
      <c r="BE457" s="214">
        <f>IF(N457="základní",J457,0)</f>
        <v>0</v>
      </c>
      <c r="BF457" s="214">
        <f>IF(N457="snížená",J457,0)</f>
        <v>0</v>
      </c>
      <c r="BG457" s="214">
        <f>IF(N457="zákl. přenesená",J457,0)</f>
        <v>0</v>
      </c>
      <c r="BH457" s="214">
        <f>IF(N457="sníž. přenesená",J457,0)</f>
        <v>0</v>
      </c>
      <c r="BI457" s="214">
        <f>IF(N457="nulová",J457,0)</f>
        <v>0</v>
      </c>
      <c r="BJ457" s="18" t="s">
        <v>82</v>
      </c>
      <c r="BK457" s="214">
        <f>ROUND(I457*H457,2)</f>
        <v>0</v>
      </c>
      <c r="BL457" s="18" t="s">
        <v>233</v>
      </c>
      <c r="BM457" s="213" t="s">
        <v>476</v>
      </c>
    </row>
    <row r="458" spans="1:65" s="13" customFormat="1" ht="11.25">
      <c r="B458" s="215"/>
      <c r="C458" s="216"/>
      <c r="D458" s="217" t="s">
        <v>149</v>
      </c>
      <c r="E458" s="218" t="s">
        <v>1</v>
      </c>
      <c r="F458" s="219" t="s">
        <v>397</v>
      </c>
      <c r="G458" s="216"/>
      <c r="H458" s="218" t="s">
        <v>1</v>
      </c>
      <c r="I458" s="220"/>
      <c r="J458" s="216"/>
      <c r="K458" s="216"/>
      <c r="L458" s="221"/>
      <c r="M458" s="222"/>
      <c r="N458" s="223"/>
      <c r="O458" s="223"/>
      <c r="P458" s="223"/>
      <c r="Q458" s="223"/>
      <c r="R458" s="223"/>
      <c r="S458" s="223"/>
      <c r="T458" s="224"/>
      <c r="AT458" s="225" t="s">
        <v>149</v>
      </c>
      <c r="AU458" s="225" t="s">
        <v>84</v>
      </c>
      <c r="AV458" s="13" t="s">
        <v>82</v>
      </c>
      <c r="AW458" s="13" t="s">
        <v>31</v>
      </c>
      <c r="AX458" s="13" t="s">
        <v>74</v>
      </c>
      <c r="AY458" s="225" t="s">
        <v>140</v>
      </c>
    </row>
    <row r="459" spans="1:65" s="14" customFormat="1" ht="11.25">
      <c r="B459" s="226"/>
      <c r="C459" s="227"/>
      <c r="D459" s="217" t="s">
        <v>149</v>
      </c>
      <c r="E459" s="228" t="s">
        <v>1</v>
      </c>
      <c r="F459" s="229" t="s">
        <v>323</v>
      </c>
      <c r="G459" s="227"/>
      <c r="H459" s="230">
        <v>302.73599999999999</v>
      </c>
      <c r="I459" s="231"/>
      <c r="J459" s="227"/>
      <c r="K459" s="227"/>
      <c r="L459" s="232"/>
      <c r="M459" s="233"/>
      <c r="N459" s="234"/>
      <c r="O459" s="234"/>
      <c r="P459" s="234"/>
      <c r="Q459" s="234"/>
      <c r="R459" s="234"/>
      <c r="S459" s="234"/>
      <c r="T459" s="235"/>
      <c r="AT459" s="236" t="s">
        <v>149</v>
      </c>
      <c r="AU459" s="236" t="s">
        <v>84</v>
      </c>
      <c r="AV459" s="14" t="s">
        <v>84</v>
      </c>
      <c r="AW459" s="14" t="s">
        <v>31</v>
      </c>
      <c r="AX459" s="14" t="s">
        <v>74</v>
      </c>
      <c r="AY459" s="236" t="s">
        <v>140</v>
      </c>
    </row>
    <row r="460" spans="1:65" s="13" customFormat="1" ht="11.25">
      <c r="B460" s="215"/>
      <c r="C460" s="216"/>
      <c r="D460" s="217" t="s">
        <v>149</v>
      </c>
      <c r="E460" s="218" t="s">
        <v>1</v>
      </c>
      <c r="F460" s="219" t="s">
        <v>404</v>
      </c>
      <c r="G460" s="216"/>
      <c r="H460" s="218" t="s">
        <v>1</v>
      </c>
      <c r="I460" s="220"/>
      <c r="J460" s="216"/>
      <c r="K460" s="216"/>
      <c r="L460" s="221"/>
      <c r="M460" s="222"/>
      <c r="N460" s="223"/>
      <c r="O460" s="223"/>
      <c r="P460" s="223"/>
      <c r="Q460" s="223"/>
      <c r="R460" s="223"/>
      <c r="S460" s="223"/>
      <c r="T460" s="224"/>
      <c r="AT460" s="225" t="s">
        <v>149</v>
      </c>
      <c r="AU460" s="225" t="s">
        <v>84</v>
      </c>
      <c r="AV460" s="13" t="s">
        <v>82</v>
      </c>
      <c r="AW460" s="13" t="s">
        <v>31</v>
      </c>
      <c r="AX460" s="13" t="s">
        <v>74</v>
      </c>
      <c r="AY460" s="225" t="s">
        <v>140</v>
      </c>
    </row>
    <row r="461" spans="1:65" s="14" customFormat="1" ht="11.25">
      <c r="B461" s="226"/>
      <c r="C461" s="227"/>
      <c r="D461" s="217" t="s">
        <v>149</v>
      </c>
      <c r="E461" s="228" t="s">
        <v>1</v>
      </c>
      <c r="F461" s="229" t="s">
        <v>477</v>
      </c>
      <c r="G461" s="227"/>
      <c r="H461" s="230">
        <v>88.052999999999997</v>
      </c>
      <c r="I461" s="231"/>
      <c r="J461" s="227"/>
      <c r="K461" s="227"/>
      <c r="L461" s="232"/>
      <c r="M461" s="233"/>
      <c r="N461" s="234"/>
      <c r="O461" s="234"/>
      <c r="P461" s="234"/>
      <c r="Q461" s="234"/>
      <c r="R461" s="234"/>
      <c r="S461" s="234"/>
      <c r="T461" s="235"/>
      <c r="AT461" s="236" t="s">
        <v>149</v>
      </c>
      <c r="AU461" s="236" t="s">
        <v>84</v>
      </c>
      <c r="AV461" s="14" t="s">
        <v>84</v>
      </c>
      <c r="AW461" s="14" t="s">
        <v>31</v>
      </c>
      <c r="AX461" s="14" t="s">
        <v>74</v>
      </c>
      <c r="AY461" s="236" t="s">
        <v>140</v>
      </c>
    </row>
    <row r="462" spans="1:65" s="13" customFormat="1" ht="11.25">
      <c r="B462" s="215"/>
      <c r="C462" s="216"/>
      <c r="D462" s="217" t="s">
        <v>149</v>
      </c>
      <c r="E462" s="218" t="s">
        <v>1</v>
      </c>
      <c r="F462" s="219" t="s">
        <v>478</v>
      </c>
      <c r="G462" s="216"/>
      <c r="H462" s="218" t="s">
        <v>1</v>
      </c>
      <c r="I462" s="220"/>
      <c r="J462" s="216"/>
      <c r="K462" s="216"/>
      <c r="L462" s="221"/>
      <c r="M462" s="222"/>
      <c r="N462" s="223"/>
      <c r="O462" s="223"/>
      <c r="P462" s="223"/>
      <c r="Q462" s="223"/>
      <c r="R462" s="223"/>
      <c r="S462" s="223"/>
      <c r="T462" s="224"/>
      <c r="AT462" s="225" t="s">
        <v>149</v>
      </c>
      <c r="AU462" s="225" t="s">
        <v>84</v>
      </c>
      <c r="AV462" s="13" t="s">
        <v>82</v>
      </c>
      <c r="AW462" s="13" t="s">
        <v>31</v>
      </c>
      <c r="AX462" s="13" t="s">
        <v>74</v>
      </c>
      <c r="AY462" s="225" t="s">
        <v>140</v>
      </c>
    </row>
    <row r="463" spans="1:65" s="15" customFormat="1" ht="11.25">
      <c r="B463" s="237"/>
      <c r="C463" s="238"/>
      <c r="D463" s="217" t="s">
        <v>149</v>
      </c>
      <c r="E463" s="239" t="s">
        <v>1</v>
      </c>
      <c r="F463" s="240" t="s">
        <v>155</v>
      </c>
      <c r="G463" s="238"/>
      <c r="H463" s="241">
        <v>390.78899999999999</v>
      </c>
      <c r="I463" s="242"/>
      <c r="J463" s="238"/>
      <c r="K463" s="238"/>
      <c r="L463" s="243"/>
      <c r="M463" s="244"/>
      <c r="N463" s="245"/>
      <c r="O463" s="245"/>
      <c r="P463" s="245"/>
      <c r="Q463" s="245"/>
      <c r="R463" s="245"/>
      <c r="S463" s="245"/>
      <c r="T463" s="246"/>
      <c r="AT463" s="247" t="s">
        <v>149</v>
      </c>
      <c r="AU463" s="247" t="s">
        <v>84</v>
      </c>
      <c r="AV463" s="15" t="s">
        <v>147</v>
      </c>
      <c r="AW463" s="15" t="s">
        <v>31</v>
      </c>
      <c r="AX463" s="15" t="s">
        <v>82</v>
      </c>
      <c r="AY463" s="247" t="s">
        <v>140</v>
      </c>
    </row>
    <row r="464" spans="1:65" s="2" customFormat="1" ht="16.5" customHeight="1">
      <c r="A464" s="35"/>
      <c r="B464" s="36"/>
      <c r="C464" s="248" t="s">
        <v>479</v>
      </c>
      <c r="D464" s="248" t="s">
        <v>178</v>
      </c>
      <c r="E464" s="249" t="s">
        <v>480</v>
      </c>
      <c r="F464" s="250" t="s">
        <v>481</v>
      </c>
      <c r="G464" s="251" t="s">
        <v>394</v>
      </c>
      <c r="H464" s="252">
        <v>3.9590000000000001</v>
      </c>
      <c r="I464" s="253"/>
      <c r="J464" s="254">
        <f>ROUND(I464*H464,2)</f>
        <v>0</v>
      </c>
      <c r="K464" s="255"/>
      <c r="L464" s="256"/>
      <c r="M464" s="257" t="s">
        <v>1</v>
      </c>
      <c r="N464" s="258" t="s">
        <v>39</v>
      </c>
      <c r="O464" s="72"/>
      <c r="P464" s="211">
        <f>O464*H464</f>
        <v>0</v>
      </c>
      <c r="Q464" s="211">
        <v>0.55000000000000004</v>
      </c>
      <c r="R464" s="211">
        <f>Q464*H464</f>
        <v>2.1774500000000003</v>
      </c>
      <c r="S464" s="211">
        <v>0</v>
      </c>
      <c r="T464" s="212">
        <f>S464*H464</f>
        <v>0</v>
      </c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R464" s="213" t="s">
        <v>304</v>
      </c>
      <c r="AT464" s="213" t="s">
        <v>178</v>
      </c>
      <c r="AU464" s="213" t="s">
        <v>84</v>
      </c>
      <c r="AY464" s="18" t="s">
        <v>140</v>
      </c>
      <c r="BE464" s="214">
        <f>IF(N464="základní",J464,0)</f>
        <v>0</v>
      </c>
      <c r="BF464" s="214">
        <f>IF(N464="snížená",J464,0)</f>
        <v>0</v>
      </c>
      <c r="BG464" s="214">
        <f>IF(N464="zákl. přenesená",J464,0)</f>
        <v>0</v>
      </c>
      <c r="BH464" s="214">
        <f>IF(N464="sníž. přenesená",J464,0)</f>
        <v>0</v>
      </c>
      <c r="BI464" s="214">
        <f>IF(N464="nulová",J464,0)</f>
        <v>0</v>
      </c>
      <c r="BJ464" s="18" t="s">
        <v>82</v>
      </c>
      <c r="BK464" s="214">
        <f>ROUND(I464*H464,2)</f>
        <v>0</v>
      </c>
      <c r="BL464" s="18" t="s">
        <v>233</v>
      </c>
      <c r="BM464" s="213" t="s">
        <v>482</v>
      </c>
    </row>
    <row r="465" spans="1:65" s="13" customFormat="1" ht="11.25">
      <c r="B465" s="215"/>
      <c r="C465" s="216"/>
      <c r="D465" s="217" t="s">
        <v>149</v>
      </c>
      <c r="E465" s="218" t="s">
        <v>1</v>
      </c>
      <c r="F465" s="219" t="s">
        <v>483</v>
      </c>
      <c r="G465" s="216"/>
      <c r="H465" s="218" t="s">
        <v>1</v>
      </c>
      <c r="I465" s="220"/>
      <c r="J465" s="216"/>
      <c r="K465" s="216"/>
      <c r="L465" s="221"/>
      <c r="M465" s="222"/>
      <c r="N465" s="223"/>
      <c r="O465" s="223"/>
      <c r="P465" s="223"/>
      <c r="Q465" s="223"/>
      <c r="R465" s="223"/>
      <c r="S465" s="223"/>
      <c r="T465" s="224"/>
      <c r="AT465" s="225" t="s">
        <v>149</v>
      </c>
      <c r="AU465" s="225" t="s">
        <v>84</v>
      </c>
      <c r="AV465" s="13" t="s">
        <v>82</v>
      </c>
      <c r="AW465" s="13" t="s">
        <v>31</v>
      </c>
      <c r="AX465" s="13" t="s">
        <v>74</v>
      </c>
      <c r="AY465" s="225" t="s">
        <v>140</v>
      </c>
    </row>
    <row r="466" spans="1:65" s="14" customFormat="1" ht="11.25">
      <c r="B466" s="226"/>
      <c r="C466" s="227"/>
      <c r="D466" s="217" t="s">
        <v>149</v>
      </c>
      <c r="E466" s="228" t="s">
        <v>1</v>
      </c>
      <c r="F466" s="229" t="s">
        <v>484</v>
      </c>
      <c r="G466" s="227"/>
      <c r="H466" s="230">
        <v>3.9590000000000001</v>
      </c>
      <c r="I466" s="231"/>
      <c r="J466" s="227"/>
      <c r="K466" s="227"/>
      <c r="L466" s="232"/>
      <c r="M466" s="233"/>
      <c r="N466" s="234"/>
      <c r="O466" s="234"/>
      <c r="P466" s="234"/>
      <c r="Q466" s="234"/>
      <c r="R466" s="234"/>
      <c r="S466" s="234"/>
      <c r="T466" s="235"/>
      <c r="AT466" s="236" t="s">
        <v>149</v>
      </c>
      <c r="AU466" s="236" t="s">
        <v>84</v>
      </c>
      <c r="AV466" s="14" t="s">
        <v>84</v>
      </c>
      <c r="AW466" s="14" t="s">
        <v>31</v>
      </c>
      <c r="AX466" s="14" t="s">
        <v>74</v>
      </c>
      <c r="AY466" s="236" t="s">
        <v>140</v>
      </c>
    </row>
    <row r="467" spans="1:65" s="15" customFormat="1" ht="11.25">
      <c r="B467" s="237"/>
      <c r="C467" s="238"/>
      <c r="D467" s="217" t="s">
        <v>149</v>
      </c>
      <c r="E467" s="239" t="s">
        <v>1</v>
      </c>
      <c r="F467" s="240" t="s">
        <v>155</v>
      </c>
      <c r="G467" s="238"/>
      <c r="H467" s="241">
        <v>3.9590000000000001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6"/>
      <c r="AT467" s="247" t="s">
        <v>149</v>
      </c>
      <c r="AU467" s="247" t="s">
        <v>84</v>
      </c>
      <c r="AV467" s="15" t="s">
        <v>147</v>
      </c>
      <c r="AW467" s="15" t="s">
        <v>31</v>
      </c>
      <c r="AX467" s="15" t="s">
        <v>82</v>
      </c>
      <c r="AY467" s="247" t="s">
        <v>140</v>
      </c>
    </row>
    <row r="468" spans="1:65" s="2" customFormat="1" ht="24" customHeight="1">
      <c r="A468" s="35"/>
      <c r="B468" s="36"/>
      <c r="C468" s="201" t="s">
        <v>485</v>
      </c>
      <c r="D468" s="201" t="s">
        <v>143</v>
      </c>
      <c r="E468" s="202" t="s">
        <v>486</v>
      </c>
      <c r="F468" s="203" t="s">
        <v>487</v>
      </c>
      <c r="G468" s="204" t="s">
        <v>146</v>
      </c>
      <c r="H468" s="205">
        <v>428</v>
      </c>
      <c r="I468" s="206"/>
      <c r="J468" s="207">
        <f>ROUND(I468*H468,2)</f>
        <v>0</v>
      </c>
      <c r="K468" s="208"/>
      <c r="L468" s="40"/>
      <c r="M468" s="209" t="s">
        <v>1</v>
      </c>
      <c r="N468" s="210" t="s">
        <v>39</v>
      </c>
      <c r="O468" s="72"/>
      <c r="P468" s="211">
        <f>O468*H468</f>
        <v>0</v>
      </c>
      <c r="Q468" s="211">
        <v>0</v>
      </c>
      <c r="R468" s="211">
        <f>Q468*H468</f>
        <v>0</v>
      </c>
      <c r="S468" s="211">
        <v>0</v>
      </c>
      <c r="T468" s="212">
        <f>S468*H468</f>
        <v>0</v>
      </c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R468" s="213" t="s">
        <v>233</v>
      </c>
      <c r="AT468" s="213" t="s">
        <v>143</v>
      </c>
      <c r="AU468" s="213" t="s">
        <v>84</v>
      </c>
      <c r="AY468" s="18" t="s">
        <v>140</v>
      </c>
      <c r="BE468" s="214">
        <f>IF(N468="základní",J468,0)</f>
        <v>0</v>
      </c>
      <c r="BF468" s="214">
        <f>IF(N468="snížená",J468,0)</f>
        <v>0</v>
      </c>
      <c r="BG468" s="214">
        <f>IF(N468="zákl. přenesená",J468,0)</f>
        <v>0</v>
      </c>
      <c r="BH468" s="214">
        <f>IF(N468="sníž. přenesená",J468,0)</f>
        <v>0</v>
      </c>
      <c r="BI468" s="214">
        <f>IF(N468="nulová",J468,0)</f>
        <v>0</v>
      </c>
      <c r="BJ468" s="18" t="s">
        <v>82</v>
      </c>
      <c r="BK468" s="214">
        <f>ROUND(I468*H468,2)</f>
        <v>0</v>
      </c>
      <c r="BL468" s="18" t="s">
        <v>233</v>
      </c>
      <c r="BM468" s="213" t="s">
        <v>488</v>
      </c>
    </row>
    <row r="469" spans="1:65" s="13" customFormat="1" ht="11.25">
      <c r="B469" s="215"/>
      <c r="C469" s="216"/>
      <c r="D469" s="217" t="s">
        <v>149</v>
      </c>
      <c r="E469" s="218" t="s">
        <v>1</v>
      </c>
      <c r="F469" s="219" t="s">
        <v>489</v>
      </c>
      <c r="G469" s="216"/>
      <c r="H469" s="218" t="s">
        <v>1</v>
      </c>
      <c r="I469" s="220"/>
      <c r="J469" s="216"/>
      <c r="K469" s="216"/>
      <c r="L469" s="221"/>
      <c r="M469" s="222"/>
      <c r="N469" s="223"/>
      <c r="O469" s="223"/>
      <c r="P469" s="223"/>
      <c r="Q469" s="223"/>
      <c r="R469" s="223"/>
      <c r="S469" s="223"/>
      <c r="T469" s="224"/>
      <c r="AT469" s="225" t="s">
        <v>149</v>
      </c>
      <c r="AU469" s="225" t="s">
        <v>84</v>
      </c>
      <c r="AV469" s="13" t="s">
        <v>82</v>
      </c>
      <c r="AW469" s="13" t="s">
        <v>31</v>
      </c>
      <c r="AX469" s="13" t="s">
        <v>74</v>
      </c>
      <c r="AY469" s="225" t="s">
        <v>140</v>
      </c>
    </row>
    <row r="470" spans="1:65" s="14" customFormat="1" ht="11.25">
      <c r="B470" s="226"/>
      <c r="C470" s="227"/>
      <c r="D470" s="217" t="s">
        <v>149</v>
      </c>
      <c r="E470" s="228" t="s">
        <v>1</v>
      </c>
      <c r="F470" s="229" t="s">
        <v>490</v>
      </c>
      <c r="G470" s="227"/>
      <c r="H470" s="230">
        <v>318</v>
      </c>
      <c r="I470" s="231"/>
      <c r="J470" s="227"/>
      <c r="K470" s="227"/>
      <c r="L470" s="232"/>
      <c r="M470" s="233"/>
      <c r="N470" s="234"/>
      <c r="O470" s="234"/>
      <c r="P470" s="234"/>
      <c r="Q470" s="234"/>
      <c r="R470" s="234"/>
      <c r="S470" s="234"/>
      <c r="T470" s="235"/>
      <c r="AT470" s="236" t="s">
        <v>149</v>
      </c>
      <c r="AU470" s="236" t="s">
        <v>84</v>
      </c>
      <c r="AV470" s="14" t="s">
        <v>84</v>
      </c>
      <c r="AW470" s="14" t="s">
        <v>31</v>
      </c>
      <c r="AX470" s="14" t="s">
        <v>74</v>
      </c>
      <c r="AY470" s="236" t="s">
        <v>140</v>
      </c>
    </row>
    <row r="471" spans="1:65" s="13" customFormat="1" ht="11.25">
      <c r="B471" s="215"/>
      <c r="C471" s="216"/>
      <c r="D471" s="217" t="s">
        <v>149</v>
      </c>
      <c r="E471" s="218" t="s">
        <v>1</v>
      </c>
      <c r="F471" s="219" t="s">
        <v>491</v>
      </c>
      <c r="G471" s="216"/>
      <c r="H471" s="218" t="s">
        <v>1</v>
      </c>
      <c r="I471" s="220"/>
      <c r="J471" s="216"/>
      <c r="K471" s="216"/>
      <c r="L471" s="221"/>
      <c r="M471" s="222"/>
      <c r="N471" s="223"/>
      <c r="O471" s="223"/>
      <c r="P471" s="223"/>
      <c r="Q471" s="223"/>
      <c r="R471" s="223"/>
      <c r="S471" s="223"/>
      <c r="T471" s="224"/>
      <c r="AT471" s="225" t="s">
        <v>149</v>
      </c>
      <c r="AU471" s="225" t="s">
        <v>84</v>
      </c>
      <c r="AV471" s="13" t="s">
        <v>82</v>
      </c>
      <c r="AW471" s="13" t="s">
        <v>31</v>
      </c>
      <c r="AX471" s="13" t="s">
        <v>74</v>
      </c>
      <c r="AY471" s="225" t="s">
        <v>140</v>
      </c>
    </row>
    <row r="472" spans="1:65" s="14" customFormat="1" ht="11.25">
      <c r="B472" s="226"/>
      <c r="C472" s="227"/>
      <c r="D472" s="217" t="s">
        <v>149</v>
      </c>
      <c r="E472" s="228" t="s">
        <v>1</v>
      </c>
      <c r="F472" s="229" t="s">
        <v>492</v>
      </c>
      <c r="G472" s="227"/>
      <c r="H472" s="230">
        <v>20</v>
      </c>
      <c r="I472" s="231"/>
      <c r="J472" s="227"/>
      <c r="K472" s="227"/>
      <c r="L472" s="232"/>
      <c r="M472" s="233"/>
      <c r="N472" s="234"/>
      <c r="O472" s="234"/>
      <c r="P472" s="234"/>
      <c r="Q472" s="234"/>
      <c r="R472" s="234"/>
      <c r="S472" s="234"/>
      <c r="T472" s="235"/>
      <c r="AT472" s="236" t="s">
        <v>149</v>
      </c>
      <c r="AU472" s="236" t="s">
        <v>84</v>
      </c>
      <c r="AV472" s="14" t="s">
        <v>84</v>
      </c>
      <c r="AW472" s="14" t="s">
        <v>31</v>
      </c>
      <c r="AX472" s="14" t="s">
        <v>74</v>
      </c>
      <c r="AY472" s="236" t="s">
        <v>140</v>
      </c>
    </row>
    <row r="473" spans="1:65" s="13" customFormat="1" ht="11.25">
      <c r="B473" s="215"/>
      <c r="C473" s="216"/>
      <c r="D473" s="217" t="s">
        <v>149</v>
      </c>
      <c r="E473" s="218" t="s">
        <v>1</v>
      </c>
      <c r="F473" s="219" t="s">
        <v>404</v>
      </c>
      <c r="G473" s="216"/>
      <c r="H473" s="218" t="s">
        <v>1</v>
      </c>
      <c r="I473" s="220"/>
      <c r="J473" s="216"/>
      <c r="K473" s="216"/>
      <c r="L473" s="221"/>
      <c r="M473" s="222"/>
      <c r="N473" s="223"/>
      <c r="O473" s="223"/>
      <c r="P473" s="223"/>
      <c r="Q473" s="223"/>
      <c r="R473" s="223"/>
      <c r="S473" s="223"/>
      <c r="T473" s="224"/>
      <c r="AT473" s="225" t="s">
        <v>149</v>
      </c>
      <c r="AU473" s="225" t="s">
        <v>84</v>
      </c>
      <c r="AV473" s="13" t="s">
        <v>82</v>
      </c>
      <c r="AW473" s="13" t="s">
        <v>31</v>
      </c>
      <c r="AX473" s="13" t="s">
        <v>74</v>
      </c>
      <c r="AY473" s="225" t="s">
        <v>140</v>
      </c>
    </row>
    <row r="474" spans="1:65" s="14" customFormat="1" ht="11.25">
      <c r="B474" s="226"/>
      <c r="C474" s="227"/>
      <c r="D474" s="217" t="s">
        <v>149</v>
      </c>
      <c r="E474" s="228" t="s">
        <v>1</v>
      </c>
      <c r="F474" s="229" t="s">
        <v>493</v>
      </c>
      <c r="G474" s="227"/>
      <c r="H474" s="230">
        <v>90</v>
      </c>
      <c r="I474" s="231"/>
      <c r="J474" s="227"/>
      <c r="K474" s="227"/>
      <c r="L474" s="232"/>
      <c r="M474" s="233"/>
      <c r="N474" s="234"/>
      <c r="O474" s="234"/>
      <c r="P474" s="234"/>
      <c r="Q474" s="234"/>
      <c r="R474" s="234"/>
      <c r="S474" s="234"/>
      <c r="T474" s="235"/>
      <c r="AT474" s="236" t="s">
        <v>149</v>
      </c>
      <c r="AU474" s="236" t="s">
        <v>84</v>
      </c>
      <c r="AV474" s="14" t="s">
        <v>84</v>
      </c>
      <c r="AW474" s="14" t="s">
        <v>31</v>
      </c>
      <c r="AX474" s="14" t="s">
        <v>74</v>
      </c>
      <c r="AY474" s="236" t="s">
        <v>140</v>
      </c>
    </row>
    <row r="475" spans="1:65" s="15" customFormat="1" ht="11.25">
      <c r="B475" s="237"/>
      <c r="C475" s="238"/>
      <c r="D475" s="217" t="s">
        <v>149</v>
      </c>
      <c r="E475" s="239" t="s">
        <v>1</v>
      </c>
      <c r="F475" s="240" t="s">
        <v>155</v>
      </c>
      <c r="G475" s="238"/>
      <c r="H475" s="241">
        <v>428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AT475" s="247" t="s">
        <v>149</v>
      </c>
      <c r="AU475" s="247" t="s">
        <v>84</v>
      </c>
      <c r="AV475" s="15" t="s">
        <v>147</v>
      </c>
      <c r="AW475" s="15" t="s">
        <v>31</v>
      </c>
      <c r="AX475" s="15" t="s">
        <v>82</v>
      </c>
      <c r="AY475" s="247" t="s">
        <v>140</v>
      </c>
    </row>
    <row r="476" spans="1:65" s="2" customFormat="1" ht="32.25" customHeight="1">
      <c r="A476" s="35"/>
      <c r="B476" s="36"/>
      <c r="C476" s="248" t="s">
        <v>152</v>
      </c>
      <c r="D476" s="248" t="s">
        <v>178</v>
      </c>
      <c r="E476" s="249" t="s">
        <v>480</v>
      </c>
      <c r="F476" s="250" t="s">
        <v>481</v>
      </c>
      <c r="G476" s="251" t="s">
        <v>394</v>
      </c>
      <c r="H476" s="252">
        <v>1.1299999999999999</v>
      </c>
      <c r="I476" s="253"/>
      <c r="J476" s="254">
        <f>ROUND(I476*H476,2)</f>
        <v>0</v>
      </c>
      <c r="K476" s="255"/>
      <c r="L476" s="256"/>
      <c r="M476" s="257" t="s">
        <v>1</v>
      </c>
      <c r="N476" s="258" t="s">
        <v>39</v>
      </c>
      <c r="O476" s="72"/>
      <c r="P476" s="211">
        <f>O476*H476</f>
        <v>0</v>
      </c>
      <c r="Q476" s="211">
        <v>0.55000000000000004</v>
      </c>
      <c r="R476" s="211">
        <f>Q476*H476</f>
        <v>0.62149999999999994</v>
      </c>
      <c r="S476" s="211">
        <v>0</v>
      </c>
      <c r="T476" s="212">
        <f>S476*H476</f>
        <v>0</v>
      </c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R476" s="213" t="s">
        <v>304</v>
      </c>
      <c r="AT476" s="213" t="s">
        <v>178</v>
      </c>
      <c r="AU476" s="213" t="s">
        <v>84</v>
      </c>
      <c r="AY476" s="18" t="s">
        <v>140</v>
      </c>
      <c r="BE476" s="214">
        <f>IF(N476="základní",J476,0)</f>
        <v>0</v>
      </c>
      <c r="BF476" s="214">
        <f>IF(N476="snížená",J476,0)</f>
        <v>0</v>
      </c>
      <c r="BG476" s="214">
        <f>IF(N476="zákl. přenesená",J476,0)</f>
        <v>0</v>
      </c>
      <c r="BH476" s="214">
        <f>IF(N476="sníž. přenesená",J476,0)</f>
        <v>0</v>
      </c>
      <c r="BI476" s="214">
        <f>IF(N476="nulová",J476,0)</f>
        <v>0</v>
      </c>
      <c r="BJ476" s="18" t="s">
        <v>82</v>
      </c>
      <c r="BK476" s="214">
        <f>ROUND(I476*H476,2)</f>
        <v>0</v>
      </c>
      <c r="BL476" s="18" t="s">
        <v>233</v>
      </c>
      <c r="BM476" s="213" t="s">
        <v>494</v>
      </c>
    </row>
    <row r="477" spans="1:65" s="13" customFormat="1" ht="11.25">
      <c r="B477" s="215"/>
      <c r="C477" s="216"/>
      <c r="D477" s="217" t="s">
        <v>149</v>
      </c>
      <c r="E477" s="218" t="s">
        <v>1</v>
      </c>
      <c r="F477" s="219" t="s">
        <v>489</v>
      </c>
      <c r="G477" s="216"/>
      <c r="H477" s="218" t="s">
        <v>1</v>
      </c>
      <c r="I477" s="220"/>
      <c r="J477" s="216"/>
      <c r="K477" s="216"/>
      <c r="L477" s="221"/>
      <c r="M477" s="222"/>
      <c r="N477" s="223"/>
      <c r="O477" s="223"/>
      <c r="P477" s="223"/>
      <c r="Q477" s="223"/>
      <c r="R477" s="223"/>
      <c r="S477" s="223"/>
      <c r="T477" s="224"/>
      <c r="AT477" s="225" t="s">
        <v>149</v>
      </c>
      <c r="AU477" s="225" t="s">
        <v>84</v>
      </c>
      <c r="AV477" s="13" t="s">
        <v>82</v>
      </c>
      <c r="AW477" s="13" t="s">
        <v>31</v>
      </c>
      <c r="AX477" s="13" t="s">
        <v>74</v>
      </c>
      <c r="AY477" s="225" t="s">
        <v>140</v>
      </c>
    </row>
    <row r="478" spans="1:65" s="14" customFormat="1" ht="11.25">
      <c r="B478" s="226"/>
      <c r="C478" s="227"/>
      <c r="D478" s="217" t="s">
        <v>149</v>
      </c>
      <c r="E478" s="228" t="s">
        <v>1</v>
      </c>
      <c r="F478" s="229" t="s">
        <v>495</v>
      </c>
      <c r="G478" s="227"/>
      <c r="H478" s="230">
        <v>0.76300000000000001</v>
      </c>
      <c r="I478" s="231"/>
      <c r="J478" s="227"/>
      <c r="K478" s="227"/>
      <c r="L478" s="232"/>
      <c r="M478" s="233"/>
      <c r="N478" s="234"/>
      <c r="O478" s="234"/>
      <c r="P478" s="234"/>
      <c r="Q478" s="234"/>
      <c r="R478" s="234"/>
      <c r="S478" s="234"/>
      <c r="T478" s="235"/>
      <c r="AT478" s="236" t="s">
        <v>149</v>
      </c>
      <c r="AU478" s="236" t="s">
        <v>84</v>
      </c>
      <c r="AV478" s="14" t="s">
        <v>84</v>
      </c>
      <c r="AW478" s="14" t="s">
        <v>31</v>
      </c>
      <c r="AX478" s="14" t="s">
        <v>74</v>
      </c>
      <c r="AY478" s="236" t="s">
        <v>140</v>
      </c>
    </row>
    <row r="479" spans="1:65" s="13" customFormat="1" ht="11.25">
      <c r="B479" s="215"/>
      <c r="C479" s="216"/>
      <c r="D479" s="217" t="s">
        <v>149</v>
      </c>
      <c r="E479" s="218" t="s">
        <v>1</v>
      </c>
      <c r="F479" s="219" t="s">
        <v>491</v>
      </c>
      <c r="G479" s="216"/>
      <c r="H479" s="218" t="s">
        <v>1</v>
      </c>
      <c r="I479" s="220"/>
      <c r="J479" s="216"/>
      <c r="K479" s="216"/>
      <c r="L479" s="221"/>
      <c r="M479" s="222"/>
      <c r="N479" s="223"/>
      <c r="O479" s="223"/>
      <c r="P479" s="223"/>
      <c r="Q479" s="223"/>
      <c r="R479" s="223"/>
      <c r="S479" s="223"/>
      <c r="T479" s="224"/>
      <c r="AT479" s="225" t="s">
        <v>149</v>
      </c>
      <c r="AU479" s="225" t="s">
        <v>84</v>
      </c>
      <c r="AV479" s="13" t="s">
        <v>82</v>
      </c>
      <c r="AW479" s="13" t="s">
        <v>31</v>
      </c>
      <c r="AX479" s="13" t="s">
        <v>74</v>
      </c>
      <c r="AY479" s="225" t="s">
        <v>140</v>
      </c>
    </row>
    <row r="480" spans="1:65" s="14" customFormat="1" ht="11.25">
      <c r="B480" s="226"/>
      <c r="C480" s="227"/>
      <c r="D480" s="217" t="s">
        <v>149</v>
      </c>
      <c r="E480" s="228" t="s">
        <v>1</v>
      </c>
      <c r="F480" s="229" t="s">
        <v>496</v>
      </c>
      <c r="G480" s="227"/>
      <c r="H480" s="230">
        <v>4.8000000000000001E-2</v>
      </c>
      <c r="I480" s="231"/>
      <c r="J480" s="227"/>
      <c r="K480" s="227"/>
      <c r="L480" s="232"/>
      <c r="M480" s="233"/>
      <c r="N480" s="234"/>
      <c r="O480" s="234"/>
      <c r="P480" s="234"/>
      <c r="Q480" s="234"/>
      <c r="R480" s="234"/>
      <c r="S480" s="234"/>
      <c r="T480" s="235"/>
      <c r="AT480" s="236" t="s">
        <v>149</v>
      </c>
      <c r="AU480" s="236" t="s">
        <v>84</v>
      </c>
      <c r="AV480" s="14" t="s">
        <v>84</v>
      </c>
      <c r="AW480" s="14" t="s">
        <v>31</v>
      </c>
      <c r="AX480" s="14" t="s">
        <v>74</v>
      </c>
      <c r="AY480" s="236" t="s">
        <v>140</v>
      </c>
    </row>
    <row r="481" spans="1:65" s="13" customFormat="1" ht="11.25">
      <c r="B481" s="215"/>
      <c r="C481" s="216"/>
      <c r="D481" s="217" t="s">
        <v>149</v>
      </c>
      <c r="E481" s="218" t="s">
        <v>1</v>
      </c>
      <c r="F481" s="219" t="s">
        <v>404</v>
      </c>
      <c r="G481" s="216"/>
      <c r="H481" s="218" t="s">
        <v>1</v>
      </c>
      <c r="I481" s="220"/>
      <c r="J481" s="216"/>
      <c r="K481" s="216"/>
      <c r="L481" s="221"/>
      <c r="M481" s="222"/>
      <c r="N481" s="223"/>
      <c r="O481" s="223"/>
      <c r="P481" s="223"/>
      <c r="Q481" s="223"/>
      <c r="R481" s="223"/>
      <c r="S481" s="223"/>
      <c r="T481" s="224"/>
      <c r="AT481" s="225" t="s">
        <v>149</v>
      </c>
      <c r="AU481" s="225" t="s">
        <v>84</v>
      </c>
      <c r="AV481" s="13" t="s">
        <v>82</v>
      </c>
      <c r="AW481" s="13" t="s">
        <v>31</v>
      </c>
      <c r="AX481" s="13" t="s">
        <v>74</v>
      </c>
      <c r="AY481" s="225" t="s">
        <v>140</v>
      </c>
    </row>
    <row r="482" spans="1:65" s="14" customFormat="1" ht="11.25">
      <c r="B482" s="226"/>
      <c r="C482" s="227"/>
      <c r="D482" s="217" t="s">
        <v>149</v>
      </c>
      <c r="E482" s="228" t="s">
        <v>1</v>
      </c>
      <c r="F482" s="229" t="s">
        <v>497</v>
      </c>
      <c r="G482" s="227"/>
      <c r="H482" s="230">
        <v>0.216</v>
      </c>
      <c r="I482" s="231"/>
      <c r="J482" s="227"/>
      <c r="K482" s="227"/>
      <c r="L482" s="232"/>
      <c r="M482" s="233"/>
      <c r="N482" s="234"/>
      <c r="O482" s="234"/>
      <c r="P482" s="234"/>
      <c r="Q482" s="234"/>
      <c r="R482" s="234"/>
      <c r="S482" s="234"/>
      <c r="T482" s="235"/>
      <c r="AT482" s="236" t="s">
        <v>149</v>
      </c>
      <c r="AU482" s="236" t="s">
        <v>84</v>
      </c>
      <c r="AV482" s="14" t="s">
        <v>84</v>
      </c>
      <c r="AW482" s="14" t="s">
        <v>31</v>
      </c>
      <c r="AX482" s="14" t="s">
        <v>74</v>
      </c>
      <c r="AY482" s="236" t="s">
        <v>140</v>
      </c>
    </row>
    <row r="483" spans="1:65" s="15" customFormat="1" ht="11.25">
      <c r="B483" s="237"/>
      <c r="C483" s="238"/>
      <c r="D483" s="217" t="s">
        <v>149</v>
      </c>
      <c r="E483" s="239" t="s">
        <v>1</v>
      </c>
      <c r="F483" s="240" t="s">
        <v>155</v>
      </c>
      <c r="G483" s="238"/>
      <c r="H483" s="241">
        <v>1.0270000000000001</v>
      </c>
      <c r="I483" s="242"/>
      <c r="J483" s="238"/>
      <c r="K483" s="238"/>
      <c r="L483" s="243"/>
      <c r="M483" s="244"/>
      <c r="N483" s="245"/>
      <c r="O483" s="245"/>
      <c r="P483" s="245"/>
      <c r="Q483" s="245"/>
      <c r="R483" s="245"/>
      <c r="S483" s="245"/>
      <c r="T483" s="246"/>
      <c r="AT483" s="247" t="s">
        <v>149</v>
      </c>
      <c r="AU483" s="247" t="s">
        <v>84</v>
      </c>
      <c r="AV483" s="15" t="s">
        <v>147</v>
      </c>
      <c r="AW483" s="15" t="s">
        <v>31</v>
      </c>
      <c r="AX483" s="15" t="s">
        <v>82</v>
      </c>
      <c r="AY483" s="247" t="s">
        <v>140</v>
      </c>
    </row>
    <row r="484" spans="1:65" s="14" customFormat="1" ht="11.25">
      <c r="B484" s="226"/>
      <c r="C484" s="227"/>
      <c r="D484" s="217" t="s">
        <v>149</v>
      </c>
      <c r="E484" s="227"/>
      <c r="F484" s="229" t="s">
        <v>498</v>
      </c>
      <c r="G484" s="227"/>
      <c r="H484" s="230">
        <v>1.1299999999999999</v>
      </c>
      <c r="I484" s="231"/>
      <c r="J484" s="227"/>
      <c r="K484" s="227"/>
      <c r="L484" s="232"/>
      <c r="M484" s="233"/>
      <c r="N484" s="234"/>
      <c r="O484" s="234"/>
      <c r="P484" s="234"/>
      <c r="Q484" s="234"/>
      <c r="R484" s="234"/>
      <c r="S484" s="234"/>
      <c r="T484" s="235"/>
      <c r="AT484" s="236" t="s">
        <v>149</v>
      </c>
      <c r="AU484" s="236" t="s">
        <v>84</v>
      </c>
      <c r="AV484" s="14" t="s">
        <v>84</v>
      </c>
      <c r="AW484" s="14" t="s">
        <v>4</v>
      </c>
      <c r="AX484" s="14" t="s">
        <v>82</v>
      </c>
      <c r="AY484" s="236" t="s">
        <v>140</v>
      </c>
    </row>
    <row r="485" spans="1:65" s="2" customFormat="1" ht="16.5" customHeight="1">
      <c r="A485" s="35"/>
      <c r="B485" s="36"/>
      <c r="C485" s="201" t="s">
        <v>499</v>
      </c>
      <c r="D485" s="201" t="s">
        <v>143</v>
      </c>
      <c r="E485" s="202" t="s">
        <v>500</v>
      </c>
      <c r="F485" s="203" t="s">
        <v>501</v>
      </c>
      <c r="G485" s="204" t="s">
        <v>165</v>
      </c>
      <c r="H485" s="205">
        <v>41.031999999999996</v>
      </c>
      <c r="I485" s="206"/>
      <c r="J485" s="207">
        <f>ROUND(I485*H485,2)</f>
        <v>0</v>
      </c>
      <c r="K485" s="208"/>
      <c r="L485" s="40"/>
      <c r="M485" s="209" t="s">
        <v>1</v>
      </c>
      <c r="N485" s="210" t="s">
        <v>39</v>
      </c>
      <c r="O485" s="72"/>
      <c r="P485" s="211">
        <f>O485*H485</f>
        <v>0</v>
      </c>
      <c r="Q485" s="211">
        <v>0</v>
      </c>
      <c r="R485" s="211">
        <f>Q485*H485</f>
        <v>0</v>
      </c>
      <c r="S485" s="211">
        <v>1.4999999999999999E-2</v>
      </c>
      <c r="T485" s="212">
        <f>S485*H485</f>
        <v>0.61547999999999992</v>
      </c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R485" s="213" t="s">
        <v>233</v>
      </c>
      <c r="AT485" s="213" t="s">
        <v>143</v>
      </c>
      <c r="AU485" s="213" t="s">
        <v>84</v>
      </c>
      <c r="AY485" s="18" t="s">
        <v>140</v>
      </c>
      <c r="BE485" s="214">
        <f>IF(N485="základní",J485,0)</f>
        <v>0</v>
      </c>
      <c r="BF485" s="214">
        <f>IF(N485="snížená",J485,0)</f>
        <v>0</v>
      </c>
      <c r="BG485" s="214">
        <f>IF(N485="zákl. přenesená",J485,0)</f>
        <v>0</v>
      </c>
      <c r="BH485" s="214">
        <f>IF(N485="sníž. přenesená",J485,0)</f>
        <v>0</v>
      </c>
      <c r="BI485" s="214">
        <f>IF(N485="nulová",J485,0)</f>
        <v>0</v>
      </c>
      <c r="BJ485" s="18" t="s">
        <v>82</v>
      </c>
      <c r="BK485" s="214">
        <f>ROUND(I485*H485,2)</f>
        <v>0</v>
      </c>
      <c r="BL485" s="18" t="s">
        <v>233</v>
      </c>
      <c r="BM485" s="213" t="s">
        <v>502</v>
      </c>
    </row>
    <row r="486" spans="1:65" s="13" customFormat="1" ht="11.25">
      <c r="B486" s="215"/>
      <c r="C486" s="216"/>
      <c r="D486" s="217" t="s">
        <v>149</v>
      </c>
      <c r="E486" s="218" t="s">
        <v>1</v>
      </c>
      <c r="F486" s="219" t="s">
        <v>462</v>
      </c>
      <c r="G486" s="216"/>
      <c r="H486" s="218" t="s">
        <v>1</v>
      </c>
      <c r="I486" s="220"/>
      <c r="J486" s="216"/>
      <c r="K486" s="216"/>
      <c r="L486" s="221"/>
      <c r="M486" s="222"/>
      <c r="N486" s="223"/>
      <c r="O486" s="223"/>
      <c r="P486" s="223"/>
      <c r="Q486" s="223"/>
      <c r="R486" s="223"/>
      <c r="S486" s="223"/>
      <c r="T486" s="224"/>
      <c r="AT486" s="225" t="s">
        <v>149</v>
      </c>
      <c r="AU486" s="225" t="s">
        <v>84</v>
      </c>
      <c r="AV486" s="13" t="s">
        <v>82</v>
      </c>
      <c r="AW486" s="13" t="s">
        <v>31</v>
      </c>
      <c r="AX486" s="13" t="s">
        <v>74</v>
      </c>
      <c r="AY486" s="225" t="s">
        <v>140</v>
      </c>
    </row>
    <row r="487" spans="1:65" s="14" customFormat="1" ht="11.25">
      <c r="B487" s="226"/>
      <c r="C487" s="227"/>
      <c r="D487" s="217" t="s">
        <v>149</v>
      </c>
      <c r="E487" s="228" t="s">
        <v>1</v>
      </c>
      <c r="F487" s="229" t="s">
        <v>463</v>
      </c>
      <c r="G487" s="227"/>
      <c r="H487" s="230">
        <v>26.655999999999999</v>
      </c>
      <c r="I487" s="231"/>
      <c r="J487" s="227"/>
      <c r="K487" s="227"/>
      <c r="L487" s="232"/>
      <c r="M487" s="233"/>
      <c r="N487" s="234"/>
      <c r="O487" s="234"/>
      <c r="P487" s="234"/>
      <c r="Q487" s="234"/>
      <c r="R487" s="234"/>
      <c r="S487" s="234"/>
      <c r="T487" s="235"/>
      <c r="AT487" s="236" t="s">
        <v>149</v>
      </c>
      <c r="AU487" s="236" t="s">
        <v>84</v>
      </c>
      <c r="AV487" s="14" t="s">
        <v>84</v>
      </c>
      <c r="AW487" s="14" t="s">
        <v>31</v>
      </c>
      <c r="AX487" s="14" t="s">
        <v>74</v>
      </c>
      <c r="AY487" s="236" t="s">
        <v>140</v>
      </c>
    </row>
    <row r="488" spans="1:65" s="13" customFormat="1" ht="11.25">
      <c r="B488" s="215"/>
      <c r="C488" s="216"/>
      <c r="D488" s="217" t="s">
        <v>149</v>
      </c>
      <c r="E488" s="218" t="s">
        <v>1</v>
      </c>
      <c r="F488" s="219" t="s">
        <v>404</v>
      </c>
      <c r="G488" s="216"/>
      <c r="H488" s="218" t="s">
        <v>1</v>
      </c>
      <c r="I488" s="220"/>
      <c r="J488" s="216"/>
      <c r="K488" s="216"/>
      <c r="L488" s="221"/>
      <c r="M488" s="222"/>
      <c r="N488" s="223"/>
      <c r="O488" s="223"/>
      <c r="P488" s="223"/>
      <c r="Q488" s="223"/>
      <c r="R488" s="223"/>
      <c r="S488" s="223"/>
      <c r="T488" s="224"/>
      <c r="AT488" s="225" t="s">
        <v>149</v>
      </c>
      <c r="AU488" s="225" t="s">
        <v>84</v>
      </c>
      <c r="AV488" s="13" t="s">
        <v>82</v>
      </c>
      <c r="AW488" s="13" t="s">
        <v>31</v>
      </c>
      <c r="AX488" s="13" t="s">
        <v>74</v>
      </c>
      <c r="AY488" s="225" t="s">
        <v>140</v>
      </c>
    </row>
    <row r="489" spans="1:65" s="14" customFormat="1" ht="11.25">
      <c r="B489" s="226"/>
      <c r="C489" s="227"/>
      <c r="D489" s="217" t="s">
        <v>149</v>
      </c>
      <c r="E489" s="228" t="s">
        <v>1</v>
      </c>
      <c r="F489" s="229" t="s">
        <v>503</v>
      </c>
      <c r="G489" s="227"/>
      <c r="H489" s="230">
        <v>14.375999999999999</v>
      </c>
      <c r="I489" s="231"/>
      <c r="J489" s="227"/>
      <c r="K489" s="227"/>
      <c r="L489" s="232"/>
      <c r="M489" s="233"/>
      <c r="N489" s="234"/>
      <c r="O489" s="234"/>
      <c r="P489" s="234"/>
      <c r="Q489" s="234"/>
      <c r="R489" s="234"/>
      <c r="S489" s="234"/>
      <c r="T489" s="235"/>
      <c r="AT489" s="236" t="s">
        <v>149</v>
      </c>
      <c r="AU489" s="236" t="s">
        <v>84</v>
      </c>
      <c r="AV489" s="14" t="s">
        <v>84</v>
      </c>
      <c r="AW489" s="14" t="s">
        <v>31</v>
      </c>
      <c r="AX489" s="14" t="s">
        <v>74</v>
      </c>
      <c r="AY489" s="236" t="s">
        <v>140</v>
      </c>
    </row>
    <row r="490" spans="1:65" s="15" customFormat="1" ht="11.25">
      <c r="B490" s="237"/>
      <c r="C490" s="238"/>
      <c r="D490" s="217" t="s">
        <v>149</v>
      </c>
      <c r="E490" s="239" t="s">
        <v>1</v>
      </c>
      <c r="F490" s="240" t="s">
        <v>155</v>
      </c>
      <c r="G490" s="238"/>
      <c r="H490" s="241">
        <v>41.031999999999996</v>
      </c>
      <c r="I490" s="242"/>
      <c r="J490" s="238"/>
      <c r="K490" s="238"/>
      <c r="L490" s="243"/>
      <c r="M490" s="244"/>
      <c r="N490" s="245"/>
      <c r="O490" s="245"/>
      <c r="P490" s="245"/>
      <c r="Q490" s="245"/>
      <c r="R490" s="245"/>
      <c r="S490" s="245"/>
      <c r="T490" s="246"/>
      <c r="AT490" s="247" t="s">
        <v>149</v>
      </c>
      <c r="AU490" s="247" t="s">
        <v>84</v>
      </c>
      <c r="AV490" s="15" t="s">
        <v>147</v>
      </c>
      <c r="AW490" s="15" t="s">
        <v>31</v>
      </c>
      <c r="AX490" s="15" t="s">
        <v>82</v>
      </c>
      <c r="AY490" s="247" t="s">
        <v>140</v>
      </c>
    </row>
    <row r="491" spans="1:65" s="2" customFormat="1" ht="24" customHeight="1">
      <c r="A491" s="35"/>
      <c r="B491" s="36"/>
      <c r="C491" s="201" t="s">
        <v>504</v>
      </c>
      <c r="D491" s="201" t="s">
        <v>143</v>
      </c>
      <c r="E491" s="202" t="s">
        <v>505</v>
      </c>
      <c r="F491" s="203" t="s">
        <v>506</v>
      </c>
      <c r="G491" s="204" t="s">
        <v>394</v>
      </c>
      <c r="H491" s="205">
        <v>7.2290000000000001</v>
      </c>
      <c r="I491" s="206"/>
      <c r="J491" s="207">
        <f>ROUND(I491*H491,2)</f>
        <v>0</v>
      </c>
      <c r="K491" s="208"/>
      <c r="L491" s="40"/>
      <c r="M491" s="209" t="s">
        <v>1</v>
      </c>
      <c r="N491" s="210" t="s">
        <v>39</v>
      </c>
      <c r="O491" s="72"/>
      <c r="P491" s="211">
        <f>O491*H491</f>
        <v>0</v>
      </c>
      <c r="Q491" s="211">
        <v>2.3369999999999998E-2</v>
      </c>
      <c r="R491" s="211">
        <f>Q491*H491</f>
        <v>0.16894172999999998</v>
      </c>
      <c r="S491" s="211">
        <v>0</v>
      </c>
      <c r="T491" s="212">
        <f>S491*H491</f>
        <v>0</v>
      </c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R491" s="213" t="s">
        <v>233</v>
      </c>
      <c r="AT491" s="213" t="s">
        <v>143</v>
      </c>
      <c r="AU491" s="213" t="s">
        <v>84</v>
      </c>
      <c r="AY491" s="18" t="s">
        <v>140</v>
      </c>
      <c r="BE491" s="214">
        <f>IF(N491="základní",J491,0)</f>
        <v>0</v>
      </c>
      <c r="BF491" s="214">
        <f>IF(N491="snížená",J491,0)</f>
        <v>0</v>
      </c>
      <c r="BG491" s="214">
        <f>IF(N491="zákl. přenesená",J491,0)</f>
        <v>0</v>
      </c>
      <c r="BH491" s="214">
        <f>IF(N491="sníž. přenesená",J491,0)</f>
        <v>0</v>
      </c>
      <c r="BI491" s="214">
        <f>IF(N491="nulová",J491,0)</f>
        <v>0</v>
      </c>
      <c r="BJ491" s="18" t="s">
        <v>82</v>
      </c>
      <c r="BK491" s="214">
        <f>ROUND(I491*H491,2)</f>
        <v>0</v>
      </c>
      <c r="BL491" s="18" t="s">
        <v>233</v>
      </c>
      <c r="BM491" s="213" t="s">
        <v>507</v>
      </c>
    </row>
    <row r="492" spans="1:65" s="13" customFormat="1" ht="11.25">
      <c r="B492" s="215"/>
      <c r="C492" s="216"/>
      <c r="D492" s="217" t="s">
        <v>149</v>
      </c>
      <c r="E492" s="218" t="s">
        <v>1</v>
      </c>
      <c r="F492" s="219" t="s">
        <v>431</v>
      </c>
      <c r="G492" s="216"/>
      <c r="H492" s="218" t="s">
        <v>1</v>
      </c>
      <c r="I492" s="220"/>
      <c r="J492" s="216"/>
      <c r="K492" s="216"/>
      <c r="L492" s="221"/>
      <c r="M492" s="222"/>
      <c r="N492" s="223"/>
      <c r="O492" s="223"/>
      <c r="P492" s="223"/>
      <c r="Q492" s="223"/>
      <c r="R492" s="223"/>
      <c r="S492" s="223"/>
      <c r="T492" s="224"/>
      <c r="AT492" s="225" t="s">
        <v>149</v>
      </c>
      <c r="AU492" s="225" t="s">
        <v>84</v>
      </c>
      <c r="AV492" s="13" t="s">
        <v>82</v>
      </c>
      <c r="AW492" s="13" t="s">
        <v>31</v>
      </c>
      <c r="AX492" s="13" t="s">
        <v>74</v>
      </c>
      <c r="AY492" s="225" t="s">
        <v>140</v>
      </c>
    </row>
    <row r="493" spans="1:65" s="13" customFormat="1" ht="11.25">
      <c r="B493" s="215"/>
      <c r="C493" s="216"/>
      <c r="D493" s="217" t="s">
        <v>149</v>
      </c>
      <c r="E493" s="218" t="s">
        <v>1</v>
      </c>
      <c r="F493" s="219" t="s">
        <v>432</v>
      </c>
      <c r="G493" s="216"/>
      <c r="H493" s="218" t="s">
        <v>1</v>
      </c>
      <c r="I493" s="220"/>
      <c r="J493" s="216"/>
      <c r="K493" s="216"/>
      <c r="L493" s="221"/>
      <c r="M493" s="222"/>
      <c r="N493" s="223"/>
      <c r="O493" s="223"/>
      <c r="P493" s="223"/>
      <c r="Q493" s="223"/>
      <c r="R493" s="223"/>
      <c r="S493" s="223"/>
      <c r="T493" s="224"/>
      <c r="AT493" s="225" t="s">
        <v>149</v>
      </c>
      <c r="AU493" s="225" t="s">
        <v>84</v>
      </c>
      <c r="AV493" s="13" t="s">
        <v>82</v>
      </c>
      <c r="AW493" s="13" t="s">
        <v>31</v>
      </c>
      <c r="AX493" s="13" t="s">
        <v>74</v>
      </c>
      <c r="AY493" s="225" t="s">
        <v>140</v>
      </c>
    </row>
    <row r="494" spans="1:65" s="14" customFormat="1" ht="11.25">
      <c r="B494" s="226"/>
      <c r="C494" s="227"/>
      <c r="D494" s="217" t="s">
        <v>149</v>
      </c>
      <c r="E494" s="228" t="s">
        <v>1</v>
      </c>
      <c r="F494" s="229" t="s">
        <v>454</v>
      </c>
      <c r="G494" s="227"/>
      <c r="H494" s="230">
        <v>0.60499999999999998</v>
      </c>
      <c r="I494" s="231"/>
      <c r="J494" s="227"/>
      <c r="K494" s="227"/>
      <c r="L494" s="232"/>
      <c r="M494" s="233"/>
      <c r="N494" s="234"/>
      <c r="O494" s="234"/>
      <c r="P494" s="234"/>
      <c r="Q494" s="234"/>
      <c r="R494" s="234"/>
      <c r="S494" s="234"/>
      <c r="T494" s="235"/>
      <c r="AT494" s="236" t="s">
        <v>149</v>
      </c>
      <c r="AU494" s="236" t="s">
        <v>84</v>
      </c>
      <c r="AV494" s="14" t="s">
        <v>84</v>
      </c>
      <c r="AW494" s="14" t="s">
        <v>31</v>
      </c>
      <c r="AX494" s="14" t="s">
        <v>74</v>
      </c>
      <c r="AY494" s="236" t="s">
        <v>140</v>
      </c>
    </row>
    <row r="495" spans="1:65" s="13" customFormat="1" ht="11.25">
      <c r="B495" s="215"/>
      <c r="C495" s="216"/>
      <c r="D495" s="217" t="s">
        <v>149</v>
      </c>
      <c r="E495" s="218" t="s">
        <v>1</v>
      </c>
      <c r="F495" s="219" t="s">
        <v>434</v>
      </c>
      <c r="G495" s="216"/>
      <c r="H495" s="218" t="s">
        <v>1</v>
      </c>
      <c r="I495" s="220"/>
      <c r="J495" s="216"/>
      <c r="K495" s="216"/>
      <c r="L495" s="221"/>
      <c r="M495" s="222"/>
      <c r="N495" s="223"/>
      <c r="O495" s="223"/>
      <c r="P495" s="223"/>
      <c r="Q495" s="223"/>
      <c r="R495" s="223"/>
      <c r="S495" s="223"/>
      <c r="T495" s="224"/>
      <c r="AT495" s="225" t="s">
        <v>149</v>
      </c>
      <c r="AU495" s="225" t="s">
        <v>84</v>
      </c>
      <c r="AV495" s="13" t="s">
        <v>82</v>
      </c>
      <c r="AW495" s="13" t="s">
        <v>31</v>
      </c>
      <c r="AX495" s="13" t="s">
        <v>74</v>
      </c>
      <c r="AY495" s="225" t="s">
        <v>140</v>
      </c>
    </row>
    <row r="496" spans="1:65" s="14" customFormat="1" ht="11.25">
      <c r="B496" s="226"/>
      <c r="C496" s="227"/>
      <c r="D496" s="217" t="s">
        <v>149</v>
      </c>
      <c r="E496" s="228" t="s">
        <v>1</v>
      </c>
      <c r="F496" s="229" t="s">
        <v>455</v>
      </c>
      <c r="G496" s="227"/>
      <c r="H496" s="230">
        <v>7.4999999999999997E-2</v>
      </c>
      <c r="I496" s="231"/>
      <c r="J496" s="227"/>
      <c r="K496" s="227"/>
      <c r="L496" s="232"/>
      <c r="M496" s="233"/>
      <c r="N496" s="234"/>
      <c r="O496" s="234"/>
      <c r="P496" s="234"/>
      <c r="Q496" s="234"/>
      <c r="R496" s="234"/>
      <c r="S496" s="234"/>
      <c r="T496" s="235"/>
      <c r="AT496" s="236" t="s">
        <v>149</v>
      </c>
      <c r="AU496" s="236" t="s">
        <v>84</v>
      </c>
      <c r="AV496" s="14" t="s">
        <v>84</v>
      </c>
      <c r="AW496" s="14" t="s">
        <v>31</v>
      </c>
      <c r="AX496" s="14" t="s">
        <v>74</v>
      </c>
      <c r="AY496" s="236" t="s">
        <v>140</v>
      </c>
    </row>
    <row r="497" spans="2:51" s="13" customFormat="1" ht="11.25">
      <c r="B497" s="215"/>
      <c r="C497" s="216"/>
      <c r="D497" s="217" t="s">
        <v>149</v>
      </c>
      <c r="E497" s="218" t="s">
        <v>1</v>
      </c>
      <c r="F497" s="219" t="s">
        <v>436</v>
      </c>
      <c r="G497" s="216"/>
      <c r="H497" s="218" t="s">
        <v>1</v>
      </c>
      <c r="I497" s="220"/>
      <c r="J497" s="216"/>
      <c r="K497" s="216"/>
      <c r="L497" s="221"/>
      <c r="M497" s="222"/>
      <c r="N497" s="223"/>
      <c r="O497" s="223"/>
      <c r="P497" s="223"/>
      <c r="Q497" s="223"/>
      <c r="R497" s="223"/>
      <c r="S497" s="223"/>
      <c r="T497" s="224"/>
      <c r="AT497" s="225" t="s">
        <v>149</v>
      </c>
      <c r="AU497" s="225" t="s">
        <v>84</v>
      </c>
      <c r="AV497" s="13" t="s">
        <v>82</v>
      </c>
      <c r="AW497" s="13" t="s">
        <v>31</v>
      </c>
      <c r="AX497" s="13" t="s">
        <v>74</v>
      </c>
      <c r="AY497" s="225" t="s">
        <v>140</v>
      </c>
    </row>
    <row r="498" spans="2:51" s="13" customFormat="1" ht="11.25">
      <c r="B498" s="215"/>
      <c r="C498" s="216"/>
      <c r="D498" s="217" t="s">
        <v>149</v>
      </c>
      <c r="E498" s="218" t="s">
        <v>1</v>
      </c>
      <c r="F498" s="219" t="s">
        <v>437</v>
      </c>
      <c r="G498" s="216"/>
      <c r="H498" s="218" t="s">
        <v>1</v>
      </c>
      <c r="I498" s="220"/>
      <c r="J498" s="216"/>
      <c r="K498" s="216"/>
      <c r="L498" s="221"/>
      <c r="M498" s="222"/>
      <c r="N498" s="223"/>
      <c r="O498" s="223"/>
      <c r="P498" s="223"/>
      <c r="Q498" s="223"/>
      <c r="R498" s="223"/>
      <c r="S498" s="223"/>
      <c r="T498" s="224"/>
      <c r="AT498" s="225" t="s">
        <v>149</v>
      </c>
      <c r="AU498" s="225" t="s">
        <v>84</v>
      </c>
      <c r="AV498" s="13" t="s">
        <v>82</v>
      </c>
      <c r="AW498" s="13" t="s">
        <v>31</v>
      </c>
      <c r="AX498" s="13" t="s">
        <v>74</v>
      </c>
      <c r="AY498" s="225" t="s">
        <v>140</v>
      </c>
    </row>
    <row r="499" spans="2:51" s="14" customFormat="1" ht="11.25">
      <c r="B499" s="226"/>
      <c r="C499" s="227"/>
      <c r="D499" s="217" t="s">
        <v>149</v>
      </c>
      <c r="E499" s="228" t="s">
        <v>1</v>
      </c>
      <c r="F499" s="229" t="s">
        <v>456</v>
      </c>
      <c r="G499" s="227"/>
      <c r="H499" s="230">
        <v>0.30199999999999999</v>
      </c>
      <c r="I499" s="231"/>
      <c r="J499" s="227"/>
      <c r="K499" s="227"/>
      <c r="L499" s="232"/>
      <c r="M499" s="233"/>
      <c r="N499" s="234"/>
      <c r="O499" s="234"/>
      <c r="P499" s="234"/>
      <c r="Q499" s="234"/>
      <c r="R499" s="234"/>
      <c r="S499" s="234"/>
      <c r="T499" s="235"/>
      <c r="AT499" s="236" t="s">
        <v>149</v>
      </c>
      <c r="AU499" s="236" t="s">
        <v>84</v>
      </c>
      <c r="AV499" s="14" t="s">
        <v>84</v>
      </c>
      <c r="AW499" s="14" t="s">
        <v>31</v>
      </c>
      <c r="AX499" s="14" t="s">
        <v>74</v>
      </c>
      <c r="AY499" s="236" t="s">
        <v>140</v>
      </c>
    </row>
    <row r="500" spans="2:51" s="13" customFormat="1" ht="11.25">
      <c r="B500" s="215"/>
      <c r="C500" s="216"/>
      <c r="D500" s="217" t="s">
        <v>149</v>
      </c>
      <c r="E500" s="218" t="s">
        <v>1</v>
      </c>
      <c r="F500" s="219" t="s">
        <v>439</v>
      </c>
      <c r="G500" s="216"/>
      <c r="H500" s="218" t="s">
        <v>1</v>
      </c>
      <c r="I500" s="220"/>
      <c r="J500" s="216"/>
      <c r="K500" s="216"/>
      <c r="L500" s="221"/>
      <c r="M500" s="222"/>
      <c r="N500" s="223"/>
      <c r="O500" s="223"/>
      <c r="P500" s="223"/>
      <c r="Q500" s="223"/>
      <c r="R500" s="223"/>
      <c r="S500" s="223"/>
      <c r="T500" s="224"/>
      <c r="AT500" s="225" t="s">
        <v>149</v>
      </c>
      <c r="AU500" s="225" t="s">
        <v>84</v>
      </c>
      <c r="AV500" s="13" t="s">
        <v>82</v>
      </c>
      <c r="AW500" s="13" t="s">
        <v>31</v>
      </c>
      <c r="AX500" s="13" t="s">
        <v>74</v>
      </c>
      <c r="AY500" s="225" t="s">
        <v>140</v>
      </c>
    </row>
    <row r="501" spans="2:51" s="14" customFormat="1" ht="11.25">
      <c r="B501" s="226"/>
      <c r="C501" s="227"/>
      <c r="D501" s="217" t="s">
        <v>149</v>
      </c>
      <c r="E501" s="228" t="s">
        <v>1</v>
      </c>
      <c r="F501" s="229" t="s">
        <v>457</v>
      </c>
      <c r="G501" s="227"/>
      <c r="H501" s="230">
        <v>0.03</v>
      </c>
      <c r="I501" s="231"/>
      <c r="J501" s="227"/>
      <c r="K501" s="227"/>
      <c r="L501" s="232"/>
      <c r="M501" s="233"/>
      <c r="N501" s="234"/>
      <c r="O501" s="234"/>
      <c r="P501" s="234"/>
      <c r="Q501" s="234"/>
      <c r="R501" s="234"/>
      <c r="S501" s="234"/>
      <c r="T501" s="235"/>
      <c r="AT501" s="236" t="s">
        <v>149</v>
      </c>
      <c r="AU501" s="236" t="s">
        <v>84</v>
      </c>
      <c r="AV501" s="14" t="s">
        <v>84</v>
      </c>
      <c r="AW501" s="14" t="s">
        <v>31</v>
      </c>
      <c r="AX501" s="14" t="s">
        <v>74</v>
      </c>
      <c r="AY501" s="236" t="s">
        <v>140</v>
      </c>
    </row>
    <row r="502" spans="2:51" s="13" customFormat="1" ht="11.25">
      <c r="B502" s="215"/>
      <c r="C502" s="216"/>
      <c r="D502" s="217" t="s">
        <v>149</v>
      </c>
      <c r="E502" s="218" t="s">
        <v>1</v>
      </c>
      <c r="F502" s="219" t="s">
        <v>462</v>
      </c>
      <c r="G502" s="216"/>
      <c r="H502" s="218" t="s">
        <v>1</v>
      </c>
      <c r="I502" s="220"/>
      <c r="J502" s="216"/>
      <c r="K502" s="216"/>
      <c r="L502" s="221"/>
      <c r="M502" s="222"/>
      <c r="N502" s="223"/>
      <c r="O502" s="223"/>
      <c r="P502" s="223"/>
      <c r="Q502" s="223"/>
      <c r="R502" s="223"/>
      <c r="S502" s="223"/>
      <c r="T502" s="224"/>
      <c r="AT502" s="225" t="s">
        <v>149</v>
      </c>
      <c r="AU502" s="225" t="s">
        <v>84</v>
      </c>
      <c r="AV502" s="13" t="s">
        <v>82</v>
      </c>
      <c r="AW502" s="13" t="s">
        <v>31</v>
      </c>
      <c r="AX502" s="13" t="s">
        <v>74</v>
      </c>
      <c r="AY502" s="225" t="s">
        <v>140</v>
      </c>
    </row>
    <row r="503" spans="2:51" s="14" customFormat="1" ht="11.25">
      <c r="B503" s="226"/>
      <c r="C503" s="227"/>
      <c r="D503" s="217" t="s">
        <v>149</v>
      </c>
      <c r="E503" s="228" t="s">
        <v>1</v>
      </c>
      <c r="F503" s="229" t="s">
        <v>403</v>
      </c>
      <c r="G503" s="227"/>
      <c r="H503" s="230">
        <v>0.8</v>
      </c>
      <c r="I503" s="231"/>
      <c r="J503" s="227"/>
      <c r="K503" s="227"/>
      <c r="L503" s="232"/>
      <c r="M503" s="233"/>
      <c r="N503" s="234"/>
      <c r="O503" s="234"/>
      <c r="P503" s="234"/>
      <c r="Q503" s="234"/>
      <c r="R503" s="234"/>
      <c r="S503" s="234"/>
      <c r="T503" s="235"/>
      <c r="AT503" s="236" t="s">
        <v>149</v>
      </c>
      <c r="AU503" s="236" t="s">
        <v>84</v>
      </c>
      <c r="AV503" s="14" t="s">
        <v>84</v>
      </c>
      <c r="AW503" s="14" t="s">
        <v>31</v>
      </c>
      <c r="AX503" s="14" t="s">
        <v>74</v>
      </c>
      <c r="AY503" s="236" t="s">
        <v>140</v>
      </c>
    </row>
    <row r="504" spans="2:51" s="13" customFormat="1" ht="11.25">
      <c r="B504" s="215"/>
      <c r="C504" s="216"/>
      <c r="D504" s="217" t="s">
        <v>149</v>
      </c>
      <c r="E504" s="218" t="s">
        <v>1</v>
      </c>
      <c r="F504" s="219" t="s">
        <v>404</v>
      </c>
      <c r="G504" s="216"/>
      <c r="H504" s="218" t="s">
        <v>1</v>
      </c>
      <c r="I504" s="220"/>
      <c r="J504" s="216"/>
      <c r="K504" s="216"/>
      <c r="L504" s="221"/>
      <c r="M504" s="222"/>
      <c r="N504" s="223"/>
      <c r="O504" s="223"/>
      <c r="P504" s="223"/>
      <c r="Q504" s="223"/>
      <c r="R504" s="223"/>
      <c r="S504" s="223"/>
      <c r="T504" s="224"/>
      <c r="AT504" s="225" t="s">
        <v>149</v>
      </c>
      <c r="AU504" s="225" t="s">
        <v>84</v>
      </c>
      <c r="AV504" s="13" t="s">
        <v>82</v>
      </c>
      <c r="AW504" s="13" t="s">
        <v>31</v>
      </c>
      <c r="AX504" s="13" t="s">
        <v>74</v>
      </c>
      <c r="AY504" s="225" t="s">
        <v>140</v>
      </c>
    </row>
    <row r="505" spans="2:51" s="14" customFormat="1" ht="11.25">
      <c r="B505" s="226"/>
      <c r="C505" s="227"/>
      <c r="D505" s="217" t="s">
        <v>149</v>
      </c>
      <c r="E505" s="228" t="s">
        <v>1</v>
      </c>
      <c r="F505" s="229" t="s">
        <v>508</v>
      </c>
      <c r="G505" s="227"/>
      <c r="H505" s="230">
        <v>0.43099999999999999</v>
      </c>
      <c r="I505" s="231"/>
      <c r="J505" s="227"/>
      <c r="K505" s="227"/>
      <c r="L505" s="232"/>
      <c r="M505" s="233"/>
      <c r="N505" s="234"/>
      <c r="O505" s="234"/>
      <c r="P505" s="234"/>
      <c r="Q505" s="234"/>
      <c r="R505" s="234"/>
      <c r="S505" s="234"/>
      <c r="T505" s="235"/>
      <c r="AT505" s="236" t="s">
        <v>149</v>
      </c>
      <c r="AU505" s="236" t="s">
        <v>84</v>
      </c>
      <c r="AV505" s="14" t="s">
        <v>84</v>
      </c>
      <c r="AW505" s="14" t="s">
        <v>31</v>
      </c>
      <c r="AX505" s="14" t="s">
        <v>74</v>
      </c>
      <c r="AY505" s="236" t="s">
        <v>140</v>
      </c>
    </row>
    <row r="506" spans="2:51" s="13" customFormat="1" ht="11.25">
      <c r="B506" s="215"/>
      <c r="C506" s="216"/>
      <c r="D506" s="217" t="s">
        <v>149</v>
      </c>
      <c r="E506" s="218" t="s">
        <v>1</v>
      </c>
      <c r="F506" s="219" t="s">
        <v>483</v>
      </c>
      <c r="G506" s="216"/>
      <c r="H506" s="218" t="s">
        <v>1</v>
      </c>
      <c r="I506" s="220"/>
      <c r="J506" s="216"/>
      <c r="K506" s="216"/>
      <c r="L506" s="221"/>
      <c r="M506" s="222"/>
      <c r="N506" s="223"/>
      <c r="O506" s="223"/>
      <c r="P506" s="223"/>
      <c r="Q506" s="223"/>
      <c r="R506" s="223"/>
      <c r="S506" s="223"/>
      <c r="T506" s="224"/>
      <c r="AT506" s="225" t="s">
        <v>149</v>
      </c>
      <c r="AU506" s="225" t="s">
        <v>84</v>
      </c>
      <c r="AV506" s="13" t="s">
        <v>82</v>
      </c>
      <c r="AW506" s="13" t="s">
        <v>31</v>
      </c>
      <c r="AX506" s="13" t="s">
        <v>74</v>
      </c>
      <c r="AY506" s="225" t="s">
        <v>140</v>
      </c>
    </row>
    <row r="507" spans="2:51" s="14" customFormat="1" ht="11.25">
      <c r="B507" s="226"/>
      <c r="C507" s="227"/>
      <c r="D507" s="217" t="s">
        <v>149</v>
      </c>
      <c r="E507" s="228" t="s">
        <v>1</v>
      </c>
      <c r="F507" s="229" t="s">
        <v>484</v>
      </c>
      <c r="G507" s="227"/>
      <c r="H507" s="230">
        <v>3.9590000000000001</v>
      </c>
      <c r="I507" s="231"/>
      <c r="J507" s="227"/>
      <c r="K507" s="227"/>
      <c r="L507" s="232"/>
      <c r="M507" s="233"/>
      <c r="N507" s="234"/>
      <c r="O507" s="234"/>
      <c r="P507" s="234"/>
      <c r="Q507" s="234"/>
      <c r="R507" s="234"/>
      <c r="S507" s="234"/>
      <c r="T507" s="235"/>
      <c r="AT507" s="236" t="s">
        <v>149</v>
      </c>
      <c r="AU507" s="236" t="s">
        <v>84</v>
      </c>
      <c r="AV507" s="14" t="s">
        <v>84</v>
      </c>
      <c r="AW507" s="14" t="s">
        <v>31</v>
      </c>
      <c r="AX507" s="14" t="s">
        <v>74</v>
      </c>
      <c r="AY507" s="236" t="s">
        <v>140</v>
      </c>
    </row>
    <row r="508" spans="2:51" s="13" customFormat="1" ht="11.25">
      <c r="B508" s="215"/>
      <c r="C508" s="216"/>
      <c r="D508" s="217" t="s">
        <v>149</v>
      </c>
      <c r="E508" s="218" t="s">
        <v>1</v>
      </c>
      <c r="F508" s="219" t="s">
        <v>489</v>
      </c>
      <c r="G508" s="216"/>
      <c r="H508" s="218" t="s">
        <v>1</v>
      </c>
      <c r="I508" s="220"/>
      <c r="J508" s="216"/>
      <c r="K508" s="216"/>
      <c r="L508" s="221"/>
      <c r="M508" s="222"/>
      <c r="N508" s="223"/>
      <c r="O508" s="223"/>
      <c r="P508" s="223"/>
      <c r="Q508" s="223"/>
      <c r="R508" s="223"/>
      <c r="S508" s="223"/>
      <c r="T508" s="224"/>
      <c r="AT508" s="225" t="s">
        <v>149</v>
      </c>
      <c r="AU508" s="225" t="s">
        <v>84</v>
      </c>
      <c r="AV508" s="13" t="s">
        <v>82</v>
      </c>
      <c r="AW508" s="13" t="s">
        <v>31</v>
      </c>
      <c r="AX508" s="13" t="s">
        <v>74</v>
      </c>
      <c r="AY508" s="225" t="s">
        <v>140</v>
      </c>
    </row>
    <row r="509" spans="2:51" s="14" customFormat="1" ht="11.25">
      <c r="B509" s="226"/>
      <c r="C509" s="227"/>
      <c r="D509" s="217" t="s">
        <v>149</v>
      </c>
      <c r="E509" s="228" t="s">
        <v>1</v>
      </c>
      <c r="F509" s="229" t="s">
        <v>495</v>
      </c>
      <c r="G509" s="227"/>
      <c r="H509" s="230">
        <v>0.76300000000000001</v>
      </c>
      <c r="I509" s="231"/>
      <c r="J509" s="227"/>
      <c r="K509" s="227"/>
      <c r="L509" s="232"/>
      <c r="M509" s="233"/>
      <c r="N509" s="234"/>
      <c r="O509" s="234"/>
      <c r="P509" s="234"/>
      <c r="Q509" s="234"/>
      <c r="R509" s="234"/>
      <c r="S509" s="234"/>
      <c r="T509" s="235"/>
      <c r="AT509" s="236" t="s">
        <v>149</v>
      </c>
      <c r="AU509" s="236" t="s">
        <v>84</v>
      </c>
      <c r="AV509" s="14" t="s">
        <v>84</v>
      </c>
      <c r="AW509" s="14" t="s">
        <v>31</v>
      </c>
      <c r="AX509" s="14" t="s">
        <v>74</v>
      </c>
      <c r="AY509" s="236" t="s">
        <v>140</v>
      </c>
    </row>
    <row r="510" spans="2:51" s="13" customFormat="1" ht="11.25">
      <c r="B510" s="215"/>
      <c r="C510" s="216"/>
      <c r="D510" s="217" t="s">
        <v>149</v>
      </c>
      <c r="E510" s="218" t="s">
        <v>1</v>
      </c>
      <c r="F510" s="219" t="s">
        <v>491</v>
      </c>
      <c r="G510" s="216"/>
      <c r="H510" s="218" t="s">
        <v>1</v>
      </c>
      <c r="I510" s="220"/>
      <c r="J510" s="216"/>
      <c r="K510" s="216"/>
      <c r="L510" s="221"/>
      <c r="M510" s="222"/>
      <c r="N510" s="223"/>
      <c r="O510" s="223"/>
      <c r="P510" s="223"/>
      <c r="Q510" s="223"/>
      <c r="R510" s="223"/>
      <c r="S510" s="223"/>
      <c r="T510" s="224"/>
      <c r="AT510" s="225" t="s">
        <v>149</v>
      </c>
      <c r="AU510" s="225" t="s">
        <v>84</v>
      </c>
      <c r="AV510" s="13" t="s">
        <v>82</v>
      </c>
      <c r="AW510" s="13" t="s">
        <v>31</v>
      </c>
      <c r="AX510" s="13" t="s">
        <v>74</v>
      </c>
      <c r="AY510" s="225" t="s">
        <v>140</v>
      </c>
    </row>
    <row r="511" spans="2:51" s="14" customFormat="1" ht="11.25">
      <c r="B511" s="226"/>
      <c r="C511" s="227"/>
      <c r="D511" s="217" t="s">
        <v>149</v>
      </c>
      <c r="E511" s="228" t="s">
        <v>1</v>
      </c>
      <c r="F511" s="229" t="s">
        <v>496</v>
      </c>
      <c r="G511" s="227"/>
      <c r="H511" s="230">
        <v>4.8000000000000001E-2</v>
      </c>
      <c r="I511" s="231"/>
      <c r="J511" s="227"/>
      <c r="K511" s="227"/>
      <c r="L511" s="232"/>
      <c r="M511" s="233"/>
      <c r="N511" s="234"/>
      <c r="O511" s="234"/>
      <c r="P511" s="234"/>
      <c r="Q511" s="234"/>
      <c r="R511" s="234"/>
      <c r="S511" s="234"/>
      <c r="T511" s="235"/>
      <c r="AT511" s="236" t="s">
        <v>149</v>
      </c>
      <c r="AU511" s="236" t="s">
        <v>84</v>
      </c>
      <c r="AV511" s="14" t="s">
        <v>84</v>
      </c>
      <c r="AW511" s="14" t="s">
        <v>31</v>
      </c>
      <c r="AX511" s="14" t="s">
        <v>74</v>
      </c>
      <c r="AY511" s="236" t="s">
        <v>140</v>
      </c>
    </row>
    <row r="512" spans="2:51" s="13" customFormat="1" ht="11.25">
      <c r="B512" s="215"/>
      <c r="C512" s="216"/>
      <c r="D512" s="217" t="s">
        <v>149</v>
      </c>
      <c r="E512" s="218" t="s">
        <v>1</v>
      </c>
      <c r="F512" s="219" t="s">
        <v>404</v>
      </c>
      <c r="G512" s="216"/>
      <c r="H512" s="218" t="s">
        <v>1</v>
      </c>
      <c r="I512" s="220"/>
      <c r="J512" s="216"/>
      <c r="K512" s="216"/>
      <c r="L512" s="221"/>
      <c r="M512" s="222"/>
      <c r="N512" s="223"/>
      <c r="O512" s="223"/>
      <c r="P512" s="223"/>
      <c r="Q512" s="223"/>
      <c r="R512" s="223"/>
      <c r="S512" s="223"/>
      <c r="T512" s="224"/>
      <c r="AT512" s="225" t="s">
        <v>149</v>
      </c>
      <c r="AU512" s="225" t="s">
        <v>84</v>
      </c>
      <c r="AV512" s="13" t="s">
        <v>82</v>
      </c>
      <c r="AW512" s="13" t="s">
        <v>31</v>
      </c>
      <c r="AX512" s="13" t="s">
        <v>74</v>
      </c>
      <c r="AY512" s="225" t="s">
        <v>140</v>
      </c>
    </row>
    <row r="513" spans="1:65" s="14" customFormat="1" ht="11.25">
      <c r="B513" s="226"/>
      <c r="C513" s="227"/>
      <c r="D513" s="217" t="s">
        <v>149</v>
      </c>
      <c r="E513" s="228" t="s">
        <v>1</v>
      </c>
      <c r="F513" s="229" t="s">
        <v>497</v>
      </c>
      <c r="G513" s="227"/>
      <c r="H513" s="230">
        <v>0.216</v>
      </c>
      <c r="I513" s="231"/>
      <c r="J513" s="227"/>
      <c r="K513" s="227"/>
      <c r="L513" s="232"/>
      <c r="M513" s="233"/>
      <c r="N513" s="234"/>
      <c r="O513" s="234"/>
      <c r="P513" s="234"/>
      <c r="Q513" s="234"/>
      <c r="R513" s="234"/>
      <c r="S513" s="234"/>
      <c r="T513" s="235"/>
      <c r="AT513" s="236" t="s">
        <v>149</v>
      </c>
      <c r="AU513" s="236" t="s">
        <v>84</v>
      </c>
      <c r="AV513" s="14" t="s">
        <v>84</v>
      </c>
      <c r="AW513" s="14" t="s">
        <v>31</v>
      </c>
      <c r="AX513" s="14" t="s">
        <v>74</v>
      </c>
      <c r="AY513" s="236" t="s">
        <v>140</v>
      </c>
    </row>
    <row r="514" spans="1:65" s="15" customFormat="1" ht="11.25">
      <c r="B514" s="237"/>
      <c r="C514" s="238"/>
      <c r="D514" s="217" t="s">
        <v>149</v>
      </c>
      <c r="E514" s="239" t="s">
        <v>1</v>
      </c>
      <c r="F514" s="240" t="s">
        <v>155</v>
      </c>
      <c r="G514" s="238"/>
      <c r="H514" s="241">
        <v>7.2290000000000001</v>
      </c>
      <c r="I514" s="242"/>
      <c r="J514" s="238"/>
      <c r="K514" s="238"/>
      <c r="L514" s="243"/>
      <c r="M514" s="244"/>
      <c r="N514" s="245"/>
      <c r="O514" s="245"/>
      <c r="P514" s="245"/>
      <c r="Q514" s="245"/>
      <c r="R514" s="245"/>
      <c r="S514" s="245"/>
      <c r="T514" s="246"/>
      <c r="AT514" s="247" t="s">
        <v>149</v>
      </c>
      <c r="AU514" s="247" t="s">
        <v>84</v>
      </c>
      <c r="AV514" s="15" t="s">
        <v>147</v>
      </c>
      <c r="AW514" s="15" t="s">
        <v>31</v>
      </c>
      <c r="AX514" s="15" t="s">
        <v>82</v>
      </c>
      <c r="AY514" s="247" t="s">
        <v>140</v>
      </c>
    </row>
    <row r="515" spans="1:65" s="2" customFormat="1" ht="24" customHeight="1">
      <c r="A515" s="35"/>
      <c r="B515" s="36"/>
      <c r="C515" s="201" t="s">
        <v>509</v>
      </c>
      <c r="D515" s="201" t="s">
        <v>143</v>
      </c>
      <c r="E515" s="202" t="s">
        <v>510</v>
      </c>
      <c r="F515" s="203" t="s">
        <v>511</v>
      </c>
      <c r="G515" s="204" t="s">
        <v>248</v>
      </c>
      <c r="H515" s="205">
        <v>6.61</v>
      </c>
      <c r="I515" s="206"/>
      <c r="J515" s="207">
        <f>ROUND(I515*H515,2)</f>
        <v>0</v>
      </c>
      <c r="K515" s="208"/>
      <c r="L515" s="40"/>
      <c r="M515" s="209" t="s">
        <v>1</v>
      </c>
      <c r="N515" s="210" t="s">
        <v>39</v>
      </c>
      <c r="O515" s="72"/>
      <c r="P515" s="211">
        <f>O515*H515</f>
        <v>0</v>
      </c>
      <c r="Q515" s="211">
        <v>0</v>
      </c>
      <c r="R515" s="211">
        <f>Q515*H515</f>
        <v>0</v>
      </c>
      <c r="S515" s="211">
        <v>0</v>
      </c>
      <c r="T515" s="212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213" t="s">
        <v>233</v>
      </c>
      <c r="AT515" s="213" t="s">
        <v>143</v>
      </c>
      <c r="AU515" s="213" t="s">
        <v>84</v>
      </c>
      <c r="AY515" s="18" t="s">
        <v>140</v>
      </c>
      <c r="BE515" s="214">
        <f>IF(N515="základní",J515,0)</f>
        <v>0</v>
      </c>
      <c r="BF515" s="214">
        <f>IF(N515="snížená",J515,0)</f>
        <v>0</v>
      </c>
      <c r="BG515" s="214">
        <f>IF(N515="zákl. přenesená",J515,0)</f>
        <v>0</v>
      </c>
      <c r="BH515" s="214">
        <f>IF(N515="sníž. přenesená",J515,0)</f>
        <v>0</v>
      </c>
      <c r="BI515" s="214">
        <f>IF(N515="nulová",J515,0)</f>
        <v>0</v>
      </c>
      <c r="BJ515" s="18" t="s">
        <v>82</v>
      </c>
      <c r="BK515" s="214">
        <f>ROUND(I515*H515,2)</f>
        <v>0</v>
      </c>
      <c r="BL515" s="18" t="s">
        <v>233</v>
      </c>
      <c r="BM515" s="213" t="s">
        <v>512</v>
      </c>
    </row>
    <row r="516" spans="1:65" s="12" customFormat="1" ht="22.9" customHeight="1">
      <c r="B516" s="185"/>
      <c r="C516" s="186"/>
      <c r="D516" s="187" t="s">
        <v>73</v>
      </c>
      <c r="E516" s="199" t="s">
        <v>513</v>
      </c>
      <c r="F516" s="199" t="s">
        <v>514</v>
      </c>
      <c r="G516" s="186"/>
      <c r="H516" s="186"/>
      <c r="I516" s="189"/>
      <c r="J516" s="200">
        <f>BK516</f>
        <v>0</v>
      </c>
      <c r="K516" s="186"/>
      <c r="L516" s="191"/>
      <c r="M516" s="192"/>
      <c r="N516" s="193"/>
      <c r="O516" s="193"/>
      <c r="P516" s="194">
        <f>SUM(P517:P736)</f>
        <v>0</v>
      </c>
      <c r="Q516" s="193"/>
      <c r="R516" s="194">
        <f>SUM(R517:R736)</f>
        <v>3.2854249999999992</v>
      </c>
      <c r="S516" s="193"/>
      <c r="T516" s="195">
        <f>SUM(T517:T736)</f>
        <v>2.2965315899999998</v>
      </c>
      <c r="AR516" s="196" t="s">
        <v>84</v>
      </c>
      <c r="AT516" s="197" t="s">
        <v>73</v>
      </c>
      <c r="AU516" s="197" t="s">
        <v>82</v>
      </c>
      <c r="AY516" s="196" t="s">
        <v>140</v>
      </c>
      <c r="BK516" s="198">
        <f>SUM(BK517:BK736)</f>
        <v>0</v>
      </c>
    </row>
    <row r="517" spans="1:65" s="2" customFormat="1" ht="16.5" customHeight="1">
      <c r="A517" s="35"/>
      <c r="B517" s="36"/>
      <c r="C517" s="201" t="s">
        <v>515</v>
      </c>
      <c r="D517" s="201" t="s">
        <v>143</v>
      </c>
      <c r="E517" s="202" t="s">
        <v>516</v>
      </c>
      <c r="F517" s="203" t="s">
        <v>517</v>
      </c>
      <c r="G517" s="204" t="s">
        <v>165</v>
      </c>
      <c r="H517" s="205">
        <v>302.73599999999999</v>
      </c>
      <c r="I517" s="206"/>
      <c r="J517" s="207">
        <f>ROUND(I517*H517,2)</f>
        <v>0</v>
      </c>
      <c r="K517" s="208"/>
      <c r="L517" s="40"/>
      <c r="M517" s="209" t="s">
        <v>1</v>
      </c>
      <c r="N517" s="210" t="s">
        <v>39</v>
      </c>
      <c r="O517" s="72"/>
      <c r="P517" s="211">
        <f>O517*H517</f>
        <v>0</v>
      </c>
      <c r="Q517" s="211">
        <v>0</v>
      </c>
      <c r="R517" s="211">
        <f>Q517*H517</f>
        <v>0</v>
      </c>
      <c r="S517" s="211">
        <v>5.94E-3</v>
      </c>
      <c r="T517" s="212">
        <f>S517*H517</f>
        <v>1.7982518399999998</v>
      </c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R517" s="213" t="s">
        <v>233</v>
      </c>
      <c r="AT517" s="213" t="s">
        <v>143</v>
      </c>
      <c r="AU517" s="213" t="s">
        <v>84</v>
      </c>
      <c r="AY517" s="18" t="s">
        <v>140</v>
      </c>
      <c r="BE517" s="214">
        <f>IF(N517="základní",J517,0)</f>
        <v>0</v>
      </c>
      <c r="BF517" s="214">
        <f>IF(N517="snížená",J517,0)</f>
        <v>0</v>
      </c>
      <c r="BG517" s="214">
        <f>IF(N517="zákl. přenesená",J517,0)</f>
        <v>0</v>
      </c>
      <c r="BH517" s="214">
        <f>IF(N517="sníž. přenesená",J517,0)</f>
        <v>0</v>
      </c>
      <c r="BI517" s="214">
        <f>IF(N517="nulová",J517,0)</f>
        <v>0</v>
      </c>
      <c r="BJ517" s="18" t="s">
        <v>82</v>
      </c>
      <c r="BK517" s="214">
        <f>ROUND(I517*H517,2)</f>
        <v>0</v>
      </c>
      <c r="BL517" s="18" t="s">
        <v>233</v>
      </c>
      <c r="BM517" s="213" t="s">
        <v>518</v>
      </c>
    </row>
    <row r="518" spans="1:65" s="13" customFormat="1" ht="11.25">
      <c r="B518" s="215"/>
      <c r="C518" s="216"/>
      <c r="D518" s="217" t="s">
        <v>149</v>
      </c>
      <c r="E518" s="218" t="s">
        <v>1</v>
      </c>
      <c r="F518" s="219" t="s">
        <v>397</v>
      </c>
      <c r="G518" s="216"/>
      <c r="H518" s="218" t="s">
        <v>1</v>
      </c>
      <c r="I518" s="220"/>
      <c r="J518" s="216"/>
      <c r="K518" s="216"/>
      <c r="L518" s="221"/>
      <c r="M518" s="222"/>
      <c r="N518" s="223"/>
      <c r="O518" s="223"/>
      <c r="P518" s="223"/>
      <c r="Q518" s="223"/>
      <c r="R518" s="223"/>
      <c r="S518" s="223"/>
      <c r="T518" s="224"/>
      <c r="AT518" s="225" t="s">
        <v>149</v>
      </c>
      <c r="AU518" s="225" t="s">
        <v>84</v>
      </c>
      <c r="AV518" s="13" t="s">
        <v>82</v>
      </c>
      <c r="AW518" s="13" t="s">
        <v>31</v>
      </c>
      <c r="AX518" s="13" t="s">
        <v>74</v>
      </c>
      <c r="AY518" s="225" t="s">
        <v>140</v>
      </c>
    </row>
    <row r="519" spans="1:65" s="14" customFormat="1" ht="11.25">
      <c r="B519" s="226"/>
      <c r="C519" s="227"/>
      <c r="D519" s="217" t="s">
        <v>149</v>
      </c>
      <c r="E519" s="228" t="s">
        <v>1</v>
      </c>
      <c r="F519" s="229" t="s">
        <v>323</v>
      </c>
      <c r="G519" s="227"/>
      <c r="H519" s="230">
        <v>302.73599999999999</v>
      </c>
      <c r="I519" s="231"/>
      <c r="J519" s="227"/>
      <c r="K519" s="227"/>
      <c r="L519" s="232"/>
      <c r="M519" s="233"/>
      <c r="N519" s="234"/>
      <c r="O519" s="234"/>
      <c r="P519" s="234"/>
      <c r="Q519" s="234"/>
      <c r="R519" s="234"/>
      <c r="S519" s="234"/>
      <c r="T519" s="235"/>
      <c r="AT519" s="236" t="s">
        <v>149</v>
      </c>
      <c r="AU519" s="236" t="s">
        <v>84</v>
      </c>
      <c r="AV519" s="14" t="s">
        <v>84</v>
      </c>
      <c r="AW519" s="14" t="s">
        <v>31</v>
      </c>
      <c r="AX519" s="14" t="s">
        <v>74</v>
      </c>
      <c r="AY519" s="236" t="s">
        <v>140</v>
      </c>
    </row>
    <row r="520" spans="1:65" s="15" customFormat="1" ht="11.25">
      <c r="B520" s="237"/>
      <c r="C520" s="238"/>
      <c r="D520" s="217" t="s">
        <v>149</v>
      </c>
      <c r="E520" s="239" t="s">
        <v>1</v>
      </c>
      <c r="F520" s="240" t="s">
        <v>155</v>
      </c>
      <c r="G520" s="238"/>
      <c r="H520" s="241">
        <v>302.73599999999999</v>
      </c>
      <c r="I520" s="242"/>
      <c r="J520" s="238"/>
      <c r="K520" s="238"/>
      <c r="L520" s="243"/>
      <c r="M520" s="244"/>
      <c r="N520" s="245"/>
      <c r="O520" s="245"/>
      <c r="P520" s="245"/>
      <c r="Q520" s="245"/>
      <c r="R520" s="245"/>
      <c r="S520" s="245"/>
      <c r="T520" s="246"/>
      <c r="AT520" s="247" t="s">
        <v>149</v>
      </c>
      <c r="AU520" s="247" t="s">
        <v>84</v>
      </c>
      <c r="AV520" s="15" t="s">
        <v>147</v>
      </c>
      <c r="AW520" s="15" t="s">
        <v>31</v>
      </c>
      <c r="AX520" s="15" t="s">
        <v>82</v>
      </c>
      <c r="AY520" s="247" t="s">
        <v>140</v>
      </c>
    </row>
    <row r="521" spans="1:65" s="2" customFormat="1" ht="16.5" customHeight="1">
      <c r="A521" s="35"/>
      <c r="B521" s="36"/>
      <c r="C521" s="201" t="s">
        <v>519</v>
      </c>
      <c r="D521" s="201" t="s">
        <v>143</v>
      </c>
      <c r="E521" s="202" t="s">
        <v>520</v>
      </c>
      <c r="F521" s="203" t="s">
        <v>521</v>
      </c>
      <c r="G521" s="204" t="s">
        <v>146</v>
      </c>
      <c r="H521" s="205">
        <v>28.024999999999999</v>
      </c>
      <c r="I521" s="206"/>
      <c r="J521" s="207">
        <f>ROUND(I521*H521,2)</f>
        <v>0</v>
      </c>
      <c r="K521" s="208"/>
      <c r="L521" s="40"/>
      <c r="M521" s="209" t="s">
        <v>1</v>
      </c>
      <c r="N521" s="210" t="s">
        <v>39</v>
      </c>
      <c r="O521" s="72"/>
      <c r="P521" s="211">
        <f>O521*H521</f>
        <v>0</v>
      </c>
      <c r="Q521" s="211">
        <v>0</v>
      </c>
      <c r="R521" s="211">
        <f>Q521*H521</f>
        <v>0</v>
      </c>
      <c r="S521" s="211">
        <v>1.8699999999999999E-3</v>
      </c>
      <c r="T521" s="212">
        <f>S521*H521</f>
        <v>5.2406749999999995E-2</v>
      </c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R521" s="213" t="s">
        <v>233</v>
      </c>
      <c r="AT521" s="213" t="s">
        <v>143</v>
      </c>
      <c r="AU521" s="213" t="s">
        <v>84</v>
      </c>
      <c r="AY521" s="18" t="s">
        <v>140</v>
      </c>
      <c r="BE521" s="214">
        <f>IF(N521="základní",J521,0)</f>
        <v>0</v>
      </c>
      <c r="BF521" s="214">
        <f>IF(N521="snížená",J521,0)</f>
        <v>0</v>
      </c>
      <c r="BG521" s="214">
        <f>IF(N521="zákl. přenesená",J521,0)</f>
        <v>0</v>
      </c>
      <c r="BH521" s="214">
        <f>IF(N521="sníž. přenesená",J521,0)</f>
        <v>0</v>
      </c>
      <c r="BI521" s="214">
        <f>IF(N521="nulová",J521,0)</f>
        <v>0</v>
      </c>
      <c r="BJ521" s="18" t="s">
        <v>82</v>
      </c>
      <c r="BK521" s="214">
        <f>ROUND(I521*H521,2)</f>
        <v>0</v>
      </c>
      <c r="BL521" s="18" t="s">
        <v>233</v>
      </c>
      <c r="BM521" s="213" t="s">
        <v>522</v>
      </c>
    </row>
    <row r="522" spans="1:65" s="13" customFormat="1" ht="11.25">
      <c r="B522" s="215"/>
      <c r="C522" s="216"/>
      <c r="D522" s="217" t="s">
        <v>149</v>
      </c>
      <c r="E522" s="218" t="s">
        <v>1</v>
      </c>
      <c r="F522" s="219" t="s">
        <v>397</v>
      </c>
      <c r="G522" s="216"/>
      <c r="H522" s="218" t="s">
        <v>1</v>
      </c>
      <c r="I522" s="220"/>
      <c r="J522" s="216"/>
      <c r="K522" s="216"/>
      <c r="L522" s="221"/>
      <c r="M522" s="222"/>
      <c r="N522" s="223"/>
      <c r="O522" s="223"/>
      <c r="P522" s="223"/>
      <c r="Q522" s="223"/>
      <c r="R522" s="223"/>
      <c r="S522" s="223"/>
      <c r="T522" s="224"/>
      <c r="AT522" s="225" t="s">
        <v>149</v>
      </c>
      <c r="AU522" s="225" t="s">
        <v>84</v>
      </c>
      <c r="AV522" s="13" t="s">
        <v>82</v>
      </c>
      <c r="AW522" s="13" t="s">
        <v>31</v>
      </c>
      <c r="AX522" s="13" t="s">
        <v>74</v>
      </c>
      <c r="AY522" s="225" t="s">
        <v>140</v>
      </c>
    </row>
    <row r="523" spans="1:65" s="14" customFormat="1" ht="11.25">
      <c r="B523" s="226"/>
      <c r="C523" s="227"/>
      <c r="D523" s="217" t="s">
        <v>149</v>
      </c>
      <c r="E523" s="228" t="s">
        <v>1</v>
      </c>
      <c r="F523" s="229" t="s">
        <v>523</v>
      </c>
      <c r="G523" s="227"/>
      <c r="H523" s="230">
        <v>19.04</v>
      </c>
      <c r="I523" s="231"/>
      <c r="J523" s="227"/>
      <c r="K523" s="227"/>
      <c r="L523" s="232"/>
      <c r="M523" s="233"/>
      <c r="N523" s="234"/>
      <c r="O523" s="234"/>
      <c r="P523" s="234"/>
      <c r="Q523" s="234"/>
      <c r="R523" s="234"/>
      <c r="S523" s="234"/>
      <c r="T523" s="235"/>
      <c r="AT523" s="236" t="s">
        <v>149</v>
      </c>
      <c r="AU523" s="236" t="s">
        <v>84</v>
      </c>
      <c r="AV523" s="14" t="s">
        <v>84</v>
      </c>
      <c r="AW523" s="14" t="s">
        <v>31</v>
      </c>
      <c r="AX523" s="14" t="s">
        <v>74</v>
      </c>
      <c r="AY523" s="236" t="s">
        <v>140</v>
      </c>
    </row>
    <row r="524" spans="1:65" s="13" customFormat="1" ht="11.25">
      <c r="B524" s="215"/>
      <c r="C524" s="216"/>
      <c r="D524" s="217" t="s">
        <v>149</v>
      </c>
      <c r="E524" s="218" t="s">
        <v>1</v>
      </c>
      <c r="F524" s="219" t="s">
        <v>404</v>
      </c>
      <c r="G524" s="216"/>
      <c r="H524" s="218" t="s">
        <v>1</v>
      </c>
      <c r="I524" s="220"/>
      <c r="J524" s="216"/>
      <c r="K524" s="216"/>
      <c r="L524" s="221"/>
      <c r="M524" s="222"/>
      <c r="N524" s="223"/>
      <c r="O524" s="223"/>
      <c r="P524" s="223"/>
      <c r="Q524" s="223"/>
      <c r="R524" s="223"/>
      <c r="S524" s="223"/>
      <c r="T524" s="224"/>
      <c r="AT524" s="225" t="s">
        <v>149</v>
      </c>
      <c r="AU524" s="225" t="s">
        <v>84</v>
      </c>
      <c r="AV524" s="13" t="s">
        <v>82</v>
      </c>
      <c r="AW524" s="13" t="s">
        <v>31</v>
      </c>
      <c r="AX524" s="13" t="s">
        <v>74</v>
      </c>
      <c r="AY524" s="225" t="s">
        <v>140</v>
      </c>
    </row>
    <row r="525" spans="1:65" s="14" customFormat="1" ht="11.25">
      <c r="B525" s="226"/>
      <c r="C525" s="227"/>
      <c r="D525" s="217" t="s">
        <v>149</v>
      </c>
      <c r="E525" s="228" t="s">
        <v>1</v>
      </c>
      <c r="F525" s="229" t="s">
        <v>524</v>
      </c>
      <c r="G525" s="227"/>
      <c r="H525" s="230">
        <v>8.9849999999999994</v>
      </c>
      <c r="I525" s="231"/>
      <c r="J525" s="227"/>
      <c r="K525" s="227"/>
      <c r="L525" s="232"/>
      <c r="M525" s="233"/>
      <c r="N525" s="234"/>
      <c r="O525" s="234"/>
      <c r="P525" s="234"/>
      <c r="Q525" s="234"/>
      <c r="R525" s="234"/>
      <c r="S525" s="234"/>
      <c r="T525" s="235"/>
      <c r="AT525" s="236" t="s">
        <v>149</v>
      </c>
      <c r="AU525" s="236" t="s">
        <v>84</v>
      </c>
      <c r="AV525" s="14" t="s">
        <v>84</v>
      </c>
      <c r="AW525" s="14" t="s">
        <v>31</v>
      </c>
      <c r="AX525" s="14" t="s">
        <v>74</v>
      </c>
      <c r="AY525" s="236" t="s">
        <v>140</v>
      </c>
    </row>
    <row r="526" spans="1:65" s="15" customFormat="1" ht="11.25">
      <c r="B526" s="237"/>
      <c r="C526" s="238"/>
      <c r="D526" s="217" t="s">
        <v>149</v>
      </c>
      <c r="E526" s="239" t="s">
        <v>1</v>
      </c>
      <c r="F526" s="240" t="s">
        <v>155</v>
      </c>
      <c r="G526" s="238"/>
      <c r="H526" s="241">
        <v>28.024999999999999</v>
      </c>
      <c r="I526" s="242"/>
      <c r="J526" s="238"/>
      <c r="K526" s="238"/>
      <c r="L526" s="243"/>
      <c r="M526" s="244"/>
      <c r="N526" s="245"/>
      <c r="O526" s="245"/>
      <c r="P526" s="245"/>
      <c r="Q526" s="245"/>
      <c r="R526" s="245"/>
      <c r="S526" s="245"/>
      <c r="T526" s="246"/>
      <c r="AT526" s="247" t="s">
        <v>149</v>
      </c>
      <c r="AU526" s="247" t="s">
        <v>84</v>
      </c>
      <c r="AV526" s="15" t="s">
        <v>147</v>
      </c>
      <c r="AW526" s="15" t="s">
        <v>31</v>
      </c>
      <c r="AX526" s="15" t="s">
        <v>82</v>
      </c>
      <c r="AY526" s="247" t="s">
        <v>140</v>
      </c>
    </row>
    <row r="527" spans="1:65" s="2" customFormat="1" ht="16.5" customHeight="1">
      <c r="A527" s="35"/>
      <c r="B527" s="36"/>
      <c r="C527" s="201" t="s">
        <v>525</v>
      </c>
      <c r="D527" s="201" t="s">
        <v>143</v>
      </c>
      <c r="E527" s="202" t="s">
        <v>526</v>
      </c>
      <c r="F527" s="203" t="s">
        <v>527</v>
      </c>
      <c r="G527" s="204" t="s">
        <v>146</v>
      </c>
      <c r="H527" s="205">
        <v>35.6</v>
      </c>
      <c r="I527" s="206"/>
      <c r="J527" s="207">
        <f>ROUND(I527*H527,2)</f>
        <v>0</v>
      </c>
      <c r="K527" s="208"/>
      <c r="L527" s="40"/>
      <c r="M527" s="209" t="s">
        <v>1</v>
      </c>
      <c r="N527" s="210" t="s">
        <v>39</v>
      </c>
      <c r="O527" s="72"/>
      <c r="P527" s="211">
        <f>O527*H527</f>
        <v>0</v>
      </c>
      <c r="Q527" s="211">
        <v>0</v>
      </c>
      <c r="R527" s="211">
        <f>Q527*H527</f>
        <v>0</v>
      </c>
      <c r="S527" s="211">
        <v>1.6999999999999999E-3</v>
      </c>
      <c r="T527" s="212">
        <f>S527*H527</f>
        <v>6.0519999999999997E-2</v>
      </c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R527" s="213" t="s">
        <v>233</v>
      </c>
      <c r="AT527" s="213" t="s">
        <v>143</v>
      </c>
      <c r="AU527" s="213" t="s">
        <v>84</v>
      </c>
      <c r="AY527" s="18" t="s">
        <v>140</v>
      </c>
      <c r="BE527" s="214">
        <f>IF(N527="základní",J527,0)</f>
        <v>0</v>
      </c>
      <c r="BF527" s="214">
        <f>IF(N527="snížená",J527,0)</f>
        <v>0</v>
      </c>
      <c r="BG527" s="214">
        <f>IF(N527="zákl. přenesená",J527,0)</f>
        <v>0</v>
      </c>
      <c r="BH527" s="214">
        <f>IF(N527="sníž. přenesená",J527,0)</f>
        <v>0</v>
      </c>
      <c r="BI527" s="214">
        <f>IF(N527="nulová",J527,0)</f>
        <v>0</v>
      </c>
      <c r="BJ527" s="18" t="s">
        <v>82</v>
      </c>
      <c r="BK527" s="214">
        <f>ROUND(I527*H527,2)</f>
        <v>0</v>
      </c>
      <c r="BL527" s="18" t="s">
        <v>233</v>
      </c>
      <c r="BM527" s="213" t="s">
        <v>528</v>
      </c>
    </row>
    <row r="528" spans="1:65" s="13" customFormat="1" ht="11.25">
      <c r="B528" s="215"/>
      <c r="C528" s="216"/>
      <c r="D528" s="217" t="s">
        <v>149</v>
      </c>
      <c r="E528" s="218" t="s">
        <v>1</v>
      </c>
      <c r="F528" s="219" t="s">
        <v>397</v>
      </c>
      <c r="G528" s="216"/>
      <c r="H528" s="218" t="s">
        <v>1</v>
      </c>
      <c r="I528" s="220"/>
      <c r="J528" s="216"/>
      <c r="K528" s="216"/>
      <c r="L528" s="221"/>
      <c r="M528" s="222"/>
      <c r="N528" s="223"/>
      <c r="O528" s="223"/>
      <c r="P528" s="223"/>
      <c r="Q528" s="223"/>
      <c r="R528" s="223"/>
      <c r="S528" s="223"/>
      <c r="T528" s="224"/>
      <c r="AT528" s="225" t="s">
        <v>149</v>
      </c>
      <c r="AU528" s="225" t="s">
        <v>84</v>
      </c>
      <c r="AV528" s="13" t="s">
        <v>82</v>
      </c>
      <c r="AW528" s="13" t="s">
        <v>31</v>
      </c>
      <c r="AX528" s="13" t="s">
        <v>74</v>
      </c>
      <c r="AY528" s="225" t="s">
        <v>140</v>
      </c>
    </row>
    <row r="529" spans="1:65" s="14" customFormat="1" ht="11.25">
      <c r="B529" s="226"/>
      <c r="C529" s="227"/>
      <c r="D529" s="217" t="s">
        <v>149</v>
      </c>
      <c r="E529" s="228" t="s">
        <v>1</v>
      </c>
      <c r="F529" s="229" t="s">
        <v>529</v>
      </c>
      <c r="G529" s="227"/>
      <c r="H529" s="230">
        <v>15.2</v>
      </c>
      <c r="I529" s="231"/>
      <c r="J529" s="227"/>
      <c r="K529" s="227"/>
      <c r="L529" s="232"/>
      <c r="M529" s="233"/>
      <c r="N529" s="234"/>
      <c r="O529" s="234"/>
      <c r="P529" s="234"/>
      <c r="Q529" s="234"/>
      <c r="R529" s="234"/>
      <c r="S529" s="234"/>
      <c r="T529" s="235"/>
      <c r="AT529" s="236" t="s">
        <v>149</v>
      </c>
      <c r="AU529" s="236" t="s">
        <v>84</v>
      </c>
      <c r="AV529" s="14" t="s">
        <v>84</v>
      </c>
      <c r="AW529" s="14" t="s">
        <v>31</v>
      </c>
      <c r="AX529" s="14" t="s">
        <v>74</v>
      </c>
      <c r="AY529" s="236" t="s">
        <v>140</v>
      </c>
    </row>
    <row r="530" spans="1:65" s="13" customFormat="1" ht="11.25">
      <c r="B530" s="215"/>
      <c r="C530" s="216"/>
      <c r="D530" s="217" t="s">
        <v>149</v>
      </c>
      <c r="E530" s="218" t="s">
        <v>1</v>
      </c>
      <c r="F530" s="219" t="s">
        <v>464</v>
      </c>
      <c r="G530" s="216"/>
      <c r="H530" s="218" t="s">
        <v>1</v>
      </c>
      <c r="I530" s="220"/>
      <c r="J530" s="216"/>
      <c r="K530" s="216"/>
      <c r="L530" s="221"/>
      <c r="M530" s="222"/>
      <c r="N530" s="223"/>
      <c r="O530" s="223"/>
      <c r="P530" s="223"/>
      <c r="Q530" s="223"/>
      <c r="R530" s="223"/>
      <c r="S530" s="223"/>
      <c r="T530" s="224"/>
      <c r="AT530" s="225" t="s">
        <v>149</v>
      </c>
      <c r="AU530" s="225" t="s">
        <v>84</v>
      </c>
      <c r="AV530" s="13" t="s">
        <v>82</v>
      </c>
      <c r="AW530" s="13" t="s">
        <v>31</v>
      </c>
      <c r="AX530" s="13" t="s">
        <v>74</v>
      </c>
      <c r="AY530" s="225" t="s">
        <v>140</v>
      </c>
    </row>
    <row r="531" spans="1:65" s="14" customFormat="1" ht="11.25">
      <c r="B531" s="226"/>
      <c r="C531" s="227"/>
      <c r="D531" s="217" t="s">
        <v>149</v>
      </c>
      <c r="E531" s="228" t="s">
        <v>1</v>
      </c>
      <c r="F531" s="229" t="s">
        <v>530</v>
      </c>
      <c r="G531" s="227"/>
      <c r="H531" s="230">
        <v>10.4</v>
      </c>
      <c r="I531" s="231"/>
      <c r="J531" s="227"/>
      <c r="K531" s="227"/>
      <c r="L531" s="232"/>
      <c r="M531" s="233"/>
      <c r="N531" s="234"/>
      <c r="O531" s="234"/>
      <c r="P531" s="234"/>
      <c r="Q531" s="234"/>
      <c r="R531" s="234"/>
      <c r="S531" s="234"/>
      <c r="T531" s="235"/>
      <c r="AT531" s="236" t="s">
        <v>149</v>
      </c>
      <c r="AU531" s="236" t="s">
        <v>84</v>
      </c>
      <c r="AV531" s="14" t="s">
        <v>84</v>
      </c>
      <c r="AW531" s="14" t="s">
        <v>31</v>
      </c>
      <c r="AX531" s="14" t="s">
        <v>74</v>
      </c>
      <c r="AY531" s="236" t="s">
        <v>140</v>
      </c>
    </row>
    <row r="532" spans="1:65" s="13" customFormat="1" ht="11.25">
      <c r="B532" s="215"/>
      <c r="C532" s="216"/>
      <c r="D532" s="217" t="s">
        <v>149</v>
      </c>
      <c r="E532" s="218" t="s">
        <v>1</v>
      </c>
      <c r="F532" s="219" t="s">
        <v>531</v>
      </c>
      <c r="G532" s="216"/>
      <c r="H532" s="218" t="s">
        <v>1</v>
      </c>
      <c r="I532" s="220"/>
      <c r="J532" s="216"/>
      <c r="K532" s="216"/>
      <c r="L532" s="221"/>
      <c r="M532" s="222"/>
      <c r="N532" s="223"/>
      <c r="O532" s="223"/>
      <c r="P532" s="223"/>
      <c r="Q532" s="223"/>
      <c r="R532" s="223"/>
      <c r="S532" s="223"/>
      <c r="T532" s="224"/>
      <c r="AT532" s="225" t="s">
        <v>149</v>
      </c>
      <c r="AU532" s="225" t="s">
        <v>84</v>
      </c>
      <c r="AV532" s="13" t="s">
        <v>82</v>
      </c>
      <c r="AW532" s="13" t="s">
        <v>31</v>
      </c>
      <c r="AX532" s="13" t="s">
        <v>74</v>
      </c>
      <c r="AY532" s="225" t="s">
        <v>140</v>
      </c>
    </row>
    <row r="533" spans="1:65" s="14" customFormat="1" ht="11.25">
      <c r="B533" s="226"/>
      <c r="C533" s="227"/>
      <c r="D533" s="217" t="s">
        <v>149</v>
      </c>
      <c r="E533" s="228" t="s">
        <v>1</v>
      </c>
      <c r="F533" s="229" t="s">
        <v>207</v>
      </c>
      <c r="G533" s="227"/>
      <c r="H533" s="230">
        <v>10</v>
      </c>
      <c r="I533" s="231"/>
      <c r="J533" s="227"/>
      <c r="K533" s="227"/>
      <c r="L533" s="232"/>
      <c r="M533" s="233"/>
      <c r="N533" s="234"/>
      <c r="O533" s="234"/>
      <c r="P533" s="234"/>
      <c r="Q533" s="234"/>
      <c r="R533" s="234"/>
      <c r="S533" s="234"/>
      <c r="T533" s="235"/>
      <c r="AT533" s="236" t="s">
        <v>149</v>
      </c>
      <c r="AU533" s="236" t="s">
        <v>84</v>
      </c>
      <c r="AV533" s="14" t="s">
        <v>84</v>
      </c>
      <c r="AW533" s="14" t="s">
        <v>31</v>
      </c>
      <c r="AX533" s="14" t="s">
        <v>74</v>
      </c>
      <c r="AY533" s="236" t="s">
        <v>140</v>
      </c>
    </row>
    <row r="534" spans="1:65" s="15" customFormat="1" ht="11.25">
      <c r="B534" s="237"/>
      <c r="C534" s="238"/>
      <c r="D534" s="217" t="s">
        <v>149</v>
      </c>
      <c r="E534" s="239" t="s">
        <v>1</v>
      </c>
      <c r="F534" s="240" t="s">
        <v>155</v>
      </c>
      <c r="G534" s="238"/>
      <c r="H534" s="241">
        <v>35.6</v>
      </c>
      <c r="I534" s="242"/>
      <c r="J534" s="238"/>
      <c r="K534" s="238"/>
      <c r="L534" s="243"/>
      <c r="M534" s="244"/>
      <c r="N534" s="245"/>
      <c r="O534" s="245"/>
      <c r="P534" s="245"/>
      <c r="Q534" s="245"/>
      <c r="R534" s="245"/>
      <c r="S534" s="245"/>
      <c r="T534" s="246"/>
      <c r="AT534" s="247" t="s">
        <v>149</v>
      </c>
      <c r="AU534" s="247" t="s">
        <v>84</v>
      </c>
      <c r="AV534" s="15" t="s">
        <v>147</v>
      </c>
      <c r="AW534" s="15" t="s">
        <v>31</v>
      </c>
      <c r="AX534" s="15" t="s">
        <v>82</v>
      </c>
      <c r="AY534" s="247" t="s">
        <v>140</v>
      </c>
    </row>
    <row r="535" spans="1:65" s="2" customFormat="1" ht="16.5" customHeight="1">
      <c r="A535" s="35"/>
      <c r="B535" s="36"/>
      <c r="C535" s="201" t="s">
        <v>532</v>
      </c>
      <c r="D535" s="201" t="s">
        <v>143</v>
      </c>
      <c r="E535" s="202" t="s">
        <v>533</v>
      </c>
      <c r="F535" s="203" t="s">
        <v>534</v>
      </c>
      <c r="G535" s="204" t="s">
        <v>351</v>
      </c>
      <c r="H535" s="205">
        <v>2</v>
      </c>
      <c r="I535" s="206"/>
      <c r="J535" s="207">
        <f>ROUND(I535*H535,2)</f>
        <v>0</v>
      </c>
      <c r="K535" s="208"/>
      <c r="L535" s="40"/>
      <c r="M535" s="209" t="s">
        <v>1</v>
      </c>
      <c r="N535" s="210" t="s">
        <v>39</v>
      </c>
      <c r="O535" s="72"/>
      <c r="P535" s="211">
        <f>O535*H535</f>
        <v>0</v>
      </c>
      <c r="Q535" s="211">
        <v>0</v>
      </c>
      <c r="R535" s="211">
        <f>Q535*H535</f>
        <v>0</v>
      </c>
      <c r="S535" s="211">
        <v>9.0600000000000003E-3</v>
      </c>
      <c r="T535" s="212">
        <f>S535*H535</f>
        <v>1.8120000000000001E-2</v>
      </c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R535" s="213" t="s">
        <v>233</v>
      </c>
      <c r="AT535" s="213" t="s">
        <v>143</v>
      </c>
      <c r="AU535" s="213" t="s">
        <v>84</v>
      </c>
      <c r="AY535" s="18" t="s">
        <v>140</v>
      </c>
      <c r="BE535" s="214">
        <f>IF(N535="základní",J535,0)</f>
        <v>0</v>
      </c>
      <c r="BF535" s="214">
        <f>IF(N535="snížená",J535,0)</f>
        <v>0</v>
      </c>
      <c r="BG535" s="214">
        <f>IF(N535="zákl. přenesená",J535,0)</f>
        <v>0</v>
      </c>
      <c r="BH535" s="214">
        <f>IF(N535="sníž. přenesená",J535,0)</f>
        <v>0</v>
      </c>
      <c r="BI535" s="214">
        <f>IF(N535="nulová",J535,0)</f>
        <v>0</v>
      </c>
      <c r="BJ535" s="18" t="s">
        <v>82</v>
      </c>
      <c r="BK535" s="214">
        <f>ROUND(I535*H535,2)</f>
        <v>0</v>
      </c>
      <c r="BL535" s="18" t="s">
        <v>233</v>
      </c>
      <c r="BM535" s="213" t="s">
        <v>535</v>
      </c>
    </row>
    <row r="536" spans="1:65" s="13" customFormat="1" ht="11.25">
      <c r="B536" s="215"/>
      <c r="C536" s="216"/>
      <c r="D536" s="217" t="s">
        <v>149</v>
      </c>
      <c r="E536" s="218" t="s">
        <v>1</v>
      </c>
      <c r="F536" s="219" t="s">
        <v>397</v>
      </c>
      <c r="G536" s="216"/>
      <c r="H536" s="218" t="s">
        <v>1</v>
      </c>
      <c r="I536" s="220"/>
      <c r="J536" s="216"/>
      <c r="K536" s="216"/>
      <c r="L536" s="221"/>
      <c r="M536" s="222"/>
      <c r="N536" s="223"/>
      <c r="O536" s="223"/>
      <c r="P536" s="223"/>
      <c r="Q536" s="223"/>
      <c r="R536" s="223"/>
      <c r="S536" s="223"/>
      <c r="T536" s="224"/>
      <c r="AT536" s="225" t="s">
        <v>149</v>
      </c>
      <c r="AU536" s="225" t="s">
        <v>84</v>
      </c>
      <c r="AV536" s="13" t="s">
        <v>82</v>
      </c>
      <c r="AW536" s="13" t="s">
        <v>31</v>
      </c>
      <c r="AX536" s="13" t="s">
        <v>74</v>
      </c>
      <c r="AY536" s="225" t="s">
        <v>140</v>
      </c>
    </row>
    <row r="537" spans="1:65" s="14" customFormat="1" ht="11.25">
      <c r="B537" s="226"/>
      <c r="C537" s="227"/>
      <c r="D537" s="217" t="s">
        <v>149</v>
      </c>
      <c r="E537" s="228" t="s">
        <v>1</v>
      </c>
      <c r="F537" s="229" t="s">
        <v>84</v>
      </c>
      <c r="G537" s="227"/>
      <c r="H537" s="230">
        <v>2</v>
      </c>
      <c r="I537" s="231"/>
      <c r="J537" s="227"/>
      <c r="K537" s="227"/>
      <c r="L537" s="232"/>
      <c r="M537" s="233"/>
      <c r="N537" s="234"/>
      <c r="O537" s="234"/>
      <c r="P537" s="234"/>
      <c r="Q537" s="234"/>
      <c r="R537" s="234"/>
      <c r="S537" s="234"/>
      <c r="T537" s="235"/>
      <c r="AT537" s="236" t="s">
        <v>149</v>
      </c>
      <c r="AU537" s="236" t="s">
        <v>84</v>
      </c>
      <c r="AV537" s="14" t="s">
        <v>84</v>
      </c>
      <c r="AW537" s="14" t="s">
        <v>31</v>
      </c>
      <c r="AX537" s="14" t="s">
        <v>74</v>
      </c>
      <c r="AY537" s="236" t="s">
        <v>140</v>
      </c>
    </row>
    <row r="538" spans="1:65" s="15" customFormat="1" ht="11.25">
      <c r="B538" s="237"/>
      <c r="C538" s="238"/>
      <c r="D538" s="217" t="s">
        <v>149</v>
      </c>
      <c r="E538" s="239" t="s">
        <v>1</v>
      </c>
      <c r="F538" s="240" t="s">
        <v>155</v>
      </c>
      <c r="G538" s="238"/>
      <c r="H538" s="241">
        <v>2</v>
      </c>
      <c r="I538" s="242"/>
      <c r="J538" s="238"/>
      <c r="K538" s="238"/>
      <c r="L538" s="243"/>
      <c r="M538" s="244"/>
      <c r="N538" s="245"/>
      <c r="O538" s="245"/>
      <c r="P538" s="245"/>
      <c r="Q538" s="245"/>
      <c r="R538" s="245"/>
      <c r="S538" s="245"/>
      <c r="T538" s="246"/>
      <c r="AT538" s="247" t="s">
        <v>149</v>
      </c>
      <c r="AU538" s="247" t="s">
        <v>84</v>
      </c>
      <c r="AV538" s="15" t="s">
        <v>147</v>
      </c>
      <c r="AW538" s="15" t="s">
        <v>31</v>
      </c>
      <c r="AX538" s="15" t="s">
        <v>82</v>
      </c>
      <c r="AY538" s="247" t="s">
        <v>140</v>
      </c>
    </row>
    <row r="539" spans="1:65" s="2" customFormat="1" ht="16.5" customHeight="1">
      <c r="A539" s="35"/>
      <c r="B539" s="36"/>
      <c r="C539" s="201" t="s">
        <v>536</v>
      </c>
      <c r="D539" s="201" t="s">
        <v>143</v>
      </c>
      <c r="E539" s="202" t="s">
        <v>537</v>
      </c>
      <c r="F539" s="203" t="s">
        <v>538</v>
      </c>
      <c r="G539" s="204" t="s">
        <v>146</v>
      </c>
      <c r="H539" s="205">
        <v>32</v>
      </c>
      <c r="I539" s="206"/>
      <c r="J539" s="207">
        <f>ROUND(I539*H539,2)</f>
        <v>0</v>
      </c>
      <c r="K539" s="208"/>
      <c r="L539" s="40"/>
      <c r="M539" s="209" t="s">
        <v>1</v>
      </c>
      <c r="N539" s="210" t="s">
        <v>39</v>
      </c>
      <c r="O539" s="72"/>
      <c r="P539" s="211">
        <f>O539*H539</f>
        <v>0</v>
      </c>
      <c r="Q539" s="211">
        <v>0</v>
      </c>
      <c r="R539" s="211">
        <f>Q539*H539</f>
        <v>0</v>
      </c>
      <c r="S539" s="211">
        <v>2E-3</v>
      </c>
      <c r="T539" s="212">
        <f>S539*H539</f>
        <v>6.4000000000000001E-2</v>
      </c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R539" s="213" t="s">
        <v>233</v>
      </c>
      <c r="AT539" s="213" t="s">
        <v>143</v>
      </c>
      <c r="AU539" s="213" t="s">
        <v>84</v>
      </c>
      <c r="AY539" s="18" t="s">
        <v>140</v>
      </c>
      <c r="BE539" s="214">
        <f>IF(N539="základní",J539,0)</f>
        <v>0</v>
      </c>
      <c r="BF539" s="214">
        <f>IF(N539="snížená",J539,0)</f>
        <v>0</v>
      </c>
      <c r="BG539" s="214">
        <f>IF(N539="zákl. přenesená",J539,0)</f>
        <v>0</v>
      </c>
      <c r="BH539" s="214">
        <f>IF(N539="sníž. přenesená",J539,0)</f>
        <v>0</v>
      </c>
      <c r="BI539" s="214">
        <f>IF(N539="nulová",J539,0)</f>
        <v>0</v>
      </c>
      <c r="BJ539" s="18" t="s">
        <v>82</v>
      </c>
      <c r="BK539" s="214">
        <f>ROUND(I539*H539,2)</f>
        <v>0</v>
      </c>
      <c r="BL539" s="18" t="s">
        <v>233</v>
      </c>
      <c r="BM539" s="213" t="s">
        <v>539</v>
      </c>
    </row>
    <row r="540" spans="1:65" s="13" customFormat="1" ht="11.25">
      <c r="B540" s="215"/>
      <c r="C540" s="216"/>
      <c r="D540" s="217" t="s">
        <v>149</v>
      </c>
      <c r="E540" s="218" t="s">
        <v>1</v>
      </c>
      <c r="F540" s="219" t="s">
        <v>397</v>
      </c>
      <c r="G540" s="216"/>
      <c r="H540" s="218" t="s">
        <v>1</v>
      </c>
      <c r="I540" s="220"/>
      <c r="J540" s="216"/>
      <c r="K540" s="216"/>
      <c r="L540" s="221"/>
      <c r="M540" s="222"/>
      <c r="N540" s="223"/>
      <c r="O540" s="223"/>
      <c r="P540" s="223"/>
      <c r="Q540" s="223"/>
      <c r="R540" s="223"/>
      <c r="S540" s="223"/>
      <c r="T540" s="224"/>
      <c r="AT540" s="225" t="s">
        <v>149</v>
      </c>
      <c r="AU540" s="225" t="s">
        <v>84</v>
      </c>
      <c r="AV540" s="13" t="s">
        <v>82</v>
      </c>
      <c r="AW540" s="13" t="s">
        <v>31</v>
      </c>
      <c r="AX540" s="13" t="s">
        <v>74</v>
      </c>
      <c r="AY540" s="225" t="s">
        <v>140</v>
      </c>
    </row>
    <row r="541" spans="1:65" s="14" customFormat="1" ht="11.25">
      <c r="B541" s="226"/>
      <c r="C541" s="227"/>
      <c r="D541" s="217" t="s">
        <v>149</v>
      </c>
      <c r="E541" s="228" t="s">
        <v>1</v>
      </c>
      <c r="F541" s="229" t="s">
        <v>540</v>
      </c>
      <c r="G541" s="227"/>
      <c r="H541" s="230">
        <v>32</v>
      </c>
      <c r="I541" s="231"/>
      <c r="J541" s="227"/>
      <c r="K541" s="227"/>
      <c r="L541" s="232"/>
      <c r="M541" s="233"/>
      <c r="N541" s="234"/>
      <c r="O541" s="234"/>
      <c r="P541" s="234"/>
      <c r="Q541" s="234"/>
      <c r="R541" s="234"/>
      <c r="S541" s="234"/>
      <c r="T541" s="235"/>
      <c r="AT541" s="236" t="s">
        <v>149</v>
      </c>
      <c r="AU541" s="236" t="s">
        <v>84</v>
      </c>
      <c r="AV541" s="14" t="s">
        <v>84</v>
      </c>
      <c r="AW541" s="14" t="s">
        <v>31</v>
      </c>
      <c r="AX541" s="14" t="s">
        <v>74</v>
      </c>
      <c r="AY541" s="236" t="s">
        <v>140</v>
      </c>
    </row>
    <row r="542" spans="1:65" s="15" customFormat="1" ht="11.25">
      <c r="B542" s="237"/>
      <c r="C542" s="238"/>
      <c r="D542" s="217" t="s">
        <v>149</v>
      </c>
      <c r="E542" s="239" t="s">
        <v>1</v>
      </c>
      <c r="F542" s="240" t="s">
        <v>155</v>
      </c>
      <c r="G542" s="238"/>
      <c r="H542" s="241">
        <v>32</v>
      </c>
      <c r="I542" s="242"/>
      <c r="J542" s="238"/>
      <c r="K542" s="238"/>
      <c r="L542" s="243"/>
      <c r="M542" s="244"/>
      <c r="N542" s="245"/>
      <c r="O542" s="245"/>
      <c r="P542" s="245"/>
      <c r="Q542" s="245"/>
      <c r="R542" s="245"/>
      <c r="S542" s="245"/>
      <c r="T542" s="246"/>
      <c r="AT542" s="247" t="s">
        <v>149</v>
      </c>
      <c r="AU542" s="247" t="s">
        <v>84</v>
      </c>
      <c r="AV542" s="15" t="s">
        <v>147</v>
      </c>
      <c r="AW542" s="15" t="s">
        <v>31</v>
      </c>
      <c r="AX542" s="15" t="s">
        <v>82</v>
      </c>
      <c r="AY542" s="247" t="s">
        <v>140</v>
      </c>
    </row>
    <row r="543" spans="1:65" s="2" customFormat="1" ht="16.5" customHeight="1">
      <c r="A543" s="35"/>
      <c r="B543" s="36"/>
      <c r="C543" s="201" t="s">
        <v>541</v>
      </c>
      <c r="D543" s="201" t="s">
        <v>143</v>
      </c>
      <c r="E543" s="202" t="s">
        <v>542</v>
      </c>
      <c r="F543" s="203" t="s">
        <v>543</v>
      </c>
      <c r="G543" s="204" t="s">
        <v>146</v>
      </c>
      <c r="H543" s="205">
        <v>29.1</v>
      </c>
      <c r="I543" s="206"/>
      <c r="J543" s="207">
        <f>ROUND(I543*H543,2)</f>
        <v>0</v>
      </c>
      <c r="K543" s="208"/>
      <c r="L543" s="40"/>
      <c r="M543" s="209" t="s">
        <v>1</v>
      </c>
      <c r="N543" s="210" t="s">
        <v>39</v>
      </c>
      <c r="O543" s="72"/>
      <c r="P543" s="211">
        <f>O543*H543</f>
        <v>0</v>
      </c>
      <c r="Q543" s="211">
        <v>0</v>
      </c>
      <c r="R543" s="211">
        <f>Q543*H543</f>
        <v>0</v>
      </c>
      <c r="S543" s="211">
        <v>1.75E-3</v>
      </c>
      <c r="T543" s="212">
        <f>S543*H543</f>
        <v>5.0925000000000005E-2</v>
      </c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R543" s="213" t="s">
        <v>233</v>
      </c>
      <c r="AT543" s="213" t="s">
        <v>143</v>
      </c>
      <c r="AU543" s="213" t="s">
        <v>84</v>
      </c>
      <c r="AY543" s="18" t="s">
        <v>140</v>
      </c>
      <c r="BE543" s="214">
        <f>IF(N543="základní",J543,0)</f>
        <v>0</v>
      </c>
      <c r="BF543" s="214">
        <f>IF(N543="snížená",J543,0)</f>
        <v>0</v>
      </c>
      <c r="BG543" s="214">
        <f>IF(N543="zákl. přenesená",J543,0)</f>
        <v>0</v>
      </c>
      <c r="BH543" s="214">
        <f>IF(N543="sníž. přenesená",J543,0)</f>
        <v>0</v>
      </c>
      <c r="BI543" s="214">
        <f>IF(N543="nulová",J543,0)</f>
        <v>0</v>
      </c>
      <c r="BJ543" s="18" t="s">
        <v>82</v>
      </c>
      <c r="BK543" s="214">
        <f>ROUND(I543*H543,2)</f>
        <v>0</v>
      </c>
      <c r="BL543" s="18" t="s">
        <v>233</v>
      </c>
      <c r="BM543" s="213" t="s">
        <v>544</v>
      </c>
    </row>
    <row r="544" spans="1:65" s="13" customFormat="1" ht="11.25">
      <c r="B544" s="215"/>
      <c r="C544" s="216"/>
      <c r="D544" s="217" t="s">
        <v>149</v>
      </c>
      <c r="E544" s="218" t="s">
        <v>1</v>
      </c>
      <c r="F544" s="219" t="s">
        <v>545</v>
      </c>
      <c r="G544" s="216"/>
      <c r="H544" s="218" t="s">
        <v>1</v>
      </c>
      <c r="I544" s="220"/>
      <c r="J544" s="216"/>
      <c r="K544" s="216"/>
      <c r="L544" s="221"/>
      <c r="M544" s="222"/>
      <c r="N544" s="223"/>
      <c r="O544" s="223"/>
      <c r="P544" s="223"/>
      <c r="Q544" s="223"/>
      <c r="R544" s="223"/>
      <c r="S544" s="223"/>
      <c r="T544" s="224"/>
      <c r="AT544" s="225" t="s">
        <v>149</v>
      </c>
      <c r="AU544" s="225" t="s">
        <v>84</v>
      </c>
      <c r="AV544" s="13" t="s">
        <v>82</v>
      </c>
      <c r="AW544" s="13" t="s">
        <v>31</v>
      </c>
      <c r="AX544" s="13" t="s">
        <v>74</v>
      </c>
      <c r="AY544" s="225" t="s">
        <v>140</v>
      </c>
    </row>
    <row r="545" spans="1:65" s="14" customFormat="1" ht="11.25">
      <c r="B545" s="226"/>
      <c r="C545" s="227"/>
      <c r="D545" s="217" t="s">
        <v>149</v>
      </c>
      <c r="E545" s="228" t="s">
        <v>1</v>
      </c>
      <c r="F545" s="229" t="s">
        <v>546</v>
      </c>
      <c r="G545" s="227"/>
      <c r="H545" s="230">
        <v>4.3</v>
      </c>
      <c r="I545" s="231"/>
      <c r="J545" s="227"/>
      <c r="K545" s="227"/>
      <c r="L545" s="232"/>
      <c r="M545" s="233"/>
      <c r="N545" s="234"/>
      <c r="O545" s="234"/>
      <c r="P545" s="234"/>
      <c r="Q545" s="234"/>
      <c r="R545" s="234"/>
      <c r="S545" s="234"/>
      <c r="T545" s="235"/>
      <c r="AT545" s="236" t="s">
        <v>149</v>
      </c>
      <c r="AU545" s="236" t="s">
        <v>84</v>
      </c>
      <c r="AV545" s="14" t="s">
        <v>84</v>
      </c>
      <c r="AW545" s="14" t="s">
        <v>31</v>
      </c>
      <c r="AX545" s="14" t="s">
        <v>74</v>
      </c>
      <c r="AY545" s="236" t="s">
        <v>140</v>
      </c>
    </row>
    <row r="546" spans="1:65" s="13" customFormat="1" ht="11.25">
      <c r="B546" s="215"/>
      <c r="C546" s="216"/>
      <c r="D546" s="217" t="s">
        <v>149</v>
      </c>
      <c r="E546" s="218" t="s">
        <v>1</v>
      </c>
      <c r="F546" s="219" t="s">
        <v>547</v>
      </c>
      <c r="G546" s="216"/>
      <c r="H546" s="218" t="s">
        <v>1</v>
      </c>
      <c r="I546" s="220"/>
      <c r="J546" s="216"/>
      <c r="K546" s="216"/>
      <c r="L546" s="221"/>
      <c r="M546" s="222"/>
      <c r="N546" s="223"/>
      <c r="O546" s="223"/>
      <c r="P546" s="223"/>
      <c r="Q546" s="223"/>
      <c r="R546" s="223"/>
      <c r="S546" s="223"/>
      <c r="T546" s="224"/>
      <c r="AT546" s="225" t="s">
        <v>149</v>
      </c>
      <c r="AU546" s="225" t="s">
        <v>84</v>
      </c>
      <c r="AV546" s="13" t="s">
        <v>82</v>
      </c>
      <c r="AW546" s="13" t="s">
        <v>31</v>
      </c>
      <c r="AX546" s="13" t="s">
        <v>74</v>
      </c>
      <c r="AY546" s="225" t="s">
        <v>140</v>
      </c>
    </row>
    <row r="547" spans="1:65" s="14" customFormat="1" ht="11.25">
      <c r="B547" s="226"/>
      <c r="C547" s="227"/>
      <c r="D547" s="217" t="s">
        <v>149</v>
      </c>
      <c r="E547" s="228" t="s">
        <v>1</v>
      </c>
      <c r="F547" s="229" t="s">
        <v>548</v>
      </c>
      <c r="G547" s="227"/>
      <c r="H547" s="230">
        <v>7.2</v>
      </c>
      <c r="I547" s="231"/>
      <c r="J547" s="227"/>
      <c r="K547" s="227"/>
      <c r="L547" s="232"/>
      <c r="M547" s="233"/>
      <c r="N547" s="234"/>
      <c r="O547" s="234"/>
      <c r="P547" s="234"/>
      <c r="Q547" s="234"/>
      <c r="R547" s="234"/>
      <c r="S547" s="234"/>
      <c r="T547" s="235"/>
      <c r="AT547" s="236" t="s">
        <v>149</v>
      </c>
      <c r="AU547" s="236" t="s">
        <v>84</v>
      </c>
      <c r="AV547" s="14" t="s">
        <v>84</v>
      </c>
      <c r="AW547" s="14" t="s">
        <v>31</v>
      </c>
      <c r="AX547" s="14" t="s">
        <v>74</v>
      </c>
      <c r="AY547" s="236" t="s">
        <v>140</v>
      </c>
    </row>
    <row r="548" spans="1:65" s="14" customFormat="1" ht="11.25">
      <c r="B548" s="226"/>
      <c r="C548" s="227"/>
      <c r="D548" s="217" t="s">
        <v>149</v>
      </c>
      <c r="E548" s="228" t="s">
        <v>1</v>
      </c>
      <c r="F548" s="229" t="s">
        <v>549</v>
      </c>
      <c r="G548" s="227"/>
      <c r="H548" s="230">
        <v>7.6</v>
      </c>
      <c r="I548" s="231"/>
      <c r="J548" s="227"/>
      <c r="K548" s="227"/>
      <c r="L548" s="232"/>
      <c r="M548" s="233"/>
      <c r="N548" s="234"/>
      <c r="O548" s="234"/>
      <c r="P548" s="234"/>
      <c r="Q548" s="234"/>
      <c r="R548" s="234"/>
      <c r="S548" s="234"/>
      <c r="T548" s="235"/>
      <c r="AT548" s="236" t="s">
        <v>149</v>
      </c>
      <c r="AU548" s="236" t="s">
        <v>84</v>
      </c>
      <c r="AV548" s="14" t="s">
        <v>84</v>
      </c>
      <c r="AW548" s="14" t="s">
        <v>31</v>
      </c>
      <c r="AX548" s="14" t="s">
        <v>74</v>
      </c>
      <c r="AY548" s="236" t="s">
        <v>140</v>
      </c>
    </row>
    <row r="549" spans="1:65" s="13" customFormat="1" ht="11.25">
      <c r="B549" s="215"/>
      <c r="C549" s="216"/>
      <c r="D549" s="217" t="s">
        <v>149</v>
      </c>
      <c r="E549" s="218" t="s">
        <v>1</v>
      </c>
      <c r="F549" s="219" t="s">
        <v>531</v>
      </c>
      <c r="G549" s="216"/>
      <c r="H549" s="218" t="s">
        <v>1</v>
      </c>
      <c r="I549" s="220"/>
      <c r="J549" s="216"/>
      <c r="K549" s="216"/>
      <c r="L549" s="221"/>
      <c r="M549" s="222"/>
      <c r="N549" s="223"/>
      <c r="O549" s="223"/>
      <c r="P549" s="223"/>
      <c r="Q549" s="223"/>
      <c r="R549" s="223"/>
      <c r="S549" s="223"/>
      <c r="T549" s="224"/>
      <c r="AT549" s="225" t="s">
        <v>149</v>
      </c>
      <c r="AU549" s="225" t="s">
        <v>84</v>
      </c>
      <c r="AV549" s="13" t="s">
        <v>82</v>
      </c>
      <c r="AW549" s="13" t="s">
        <v>31</v>
      </c>
      <c r="AX549" s="13" t="s">
        <v>74</v>
      </c>
      <c r="AY549" s="225" t="s">
        <v>140</v>
      </c>
    </row>
    <row r="550" spans="1:65" s="14" customFormat="1" ht="11.25">
      <c r="B550" s="226"/>
      <c r="C550" s="227"/>
      <c r="D550" s="217" t="s">
        <v>149</v>
      </c>
      <c r="E550" s="228" t="s">
        <v>1</v>
      </c>
      <c r="F550" s="229" t="s">
        <v>207</v>
      </c>
      <c r="G550" s="227"/>
      <c r="H550" s="230">
        <v>10</v>
      </c>
      <c r="I550" s="231"/>
      <c r="J550" s="227"/>
      <c r="K550" s="227"/>
      <c r="L550" s="232"/>
      <c r="M550" s="233"/>
      <c r="N550" s="234"/>
      <c r="O550" s="234"/>
      <c r="P550" s="234"/>
      <c r="Q550" s="234"/>
      <c r="R550" s="234"/>
      <c r="S550" s="234"/>
      <c r="T550" s="235"/>
      <c r="AT550" s="236" t="s">
        <v>149</v>
      </c>
      <c r="AU550" s="236" t="s">
        <v>84</v>
      </c>
      <c r="AV550" s="14" t="s">
        <v>84</v>
      </c>
      <c r="AW550" s="14" t="s">
        <v>31</v>
      </c>
      <c r="AX550" s="14" t="s">
        <v>74</v>
      </c>
      <c r="AY550" s="236" t="s">
        <v>140</v>
      </c>
    </row>
    <row r="551" spans="1:65" s="15" customFormat="1" ht="11.25">
      <c r="B551" s="237"/>
      <c r="C551" s="238"/>
      <c r="D551" s="217" t="s">
        <v>149</v>
      </c>
      <c r="E551" s="239" t="s">
        <v>1</v>
      </c>
      <c r="F551" s="240" t="s">
        <v>155</v>
      </c>
      <c r="G551" s="238"/>
      <c r="H551" s="241">
        <v>29.1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AT551" s="247" t="s">
        <v>149</v>
      </c>
      <c r="AU551" s="247" t="s">
        <v>84</v>
      </c>
      <c r="AV551" s="15" t="s">
        <v>147</v>
      </c>
      <c r="AW551" s="15" t="s">
        <v>31</v>
      </c>
      <c r="AX551" s="15" t="s">
        <v>82</v>
      </c>
      <c r="AY551" s="247" t="s">
        <v>140</v>
      </c>
    </row>
    <row r="552" spans="1:65" s="2" customFormat="1" ht="24" customHeight="1">
      <c r="A552" s="35"/>
      <c r="B552" s="36"/>
      <c r="C552" s="201" t="s">
        <v>550</v>
      </c>
      <c r="D552" s="201" t="s">
        <v>143</v>
      </c>
      <c r="E552" s="202" t="s">
        <v>551</v>
      </c>
      <c r="F552" s="203" t="s">
        <v>552</v>
      </c>
      <c r="G552" s="204" t="s">
        <v>351</v>
      </c>
      <c r="H552" s="205">
        <v>3</v>
      </c>
      <c r="I552" s="206"/>
      <c r="J552" s="207">
        <f>ROUND(I552*H552,2)</f>
        <v>0</v>
      </c>
      <c r="K552" s="208"/>
      <c r="L552" s="40"/>
      <c r="M552" s="209" t="s">
        <v>1</v>
      </c>
      <c r="N552" s="210" t="s">
        <v>39</v>
      </c>
      <c r="O552" s="72"/>
      <c r="P552" s="211">
        <f>O552*H552</f>
        <v>0</v>
      </c>
      <c r="Q552" s="211">
        <v>0</v>
      </c>
      <c r="R552" s="211">
        <f>Q552*H552</f>
        <v>0</v>
      </c>
      <c r="S552" s="211">
        <v>1.8799999999999999E-3</v>
      </c>
      <c r="T552" s="212">
        <f>S552*H552</f>
        <v>5.64E-3</v>
      </c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R552" s="213" t="s">
        <v>233</v>
      </c>
      <c r="AT552" s="213" t="s">
        <v>143</v>
      </c>
      <c r="AU552" s="213" t="s">
        <v>84</v>
      </c>
      <c r="AY552" s="18" t="s">
        <v>140</v>
      </c>
      <c r="BE552" s="214">
        <f>IF(N552="základní",J552,0)</f>
        <v>0</v>
      </c>
      <c r="BF552" s="214">
        <f>IF(N552="snížená",J552,0)</f>
        <v>0</v>
      </c>
      <c r="BG552" s="214">
        <f>IF(N552="zákl. přenesená",J552,0)</f>
        <v>0</v>
      </c>
      <c r="BH552" s="214">
        <f>IF(N552="sníž. přenesená",J552,0)</f>
        <v>0</v>
      </c>
      <c r="BI552" s="214">
        <f>IF(N552="nulová",J552,0)</f>
        <v>0</v>
      </c>
      <c r="BJ552" s="18" t="s">
        <v>82</v>
      </c>
      <c r="BK552" s="214">
        <f>ROUND(I552*H552,2)</f>
        <v>0</v>
      </c>
      <c r="BL552" s="18" t="s">
        <v>233</v>
      </c>
      <c r="BM552" s="213" t="s">
        <v>553</v>
      </c>
    </row>
    <row r="553" spans="1:65" s="13" customFormat="1" ht="11.25">
      <c r="B553" s="215"/>
      <c r="C553" s="216"/>
      <c r="D553" s="217" t="s">
        <v>149</v>
      </c>
      <c r="E553" s="218" t="s">
        <v>1</v>
      </c>
      <c r="F553" s="219" t="s">
        <v>554</v>
      </c>
      <c r="G553" s="216"/>
      <c r="H553" s="218" t="s">
        <v>1</v>
      </c>
      <c r="I553" s="220"/>
      <c r="J553" s="216"/>
      <c r="K553" s="216"/>
      <c r="L553" s="221"/>
      <c r="M553" s="222"/>
      <c r="N553" s="223"/>
      <c r="O553" s="223"/>
      <c r="P553" s="223"/>
      <c r="Q553" s="223"/>
      <c r="R553" s="223"/>
      <c r="S553" s="223"/>
      <c r="T553" s="224"/>
      <c r="AT553" s="225" t="s">
        <v>149</v>
      </c>
      <c r="AU553" s="225" t="s">
        <v>84</v>
      </c>
      <c r="AV553" s="13" t="s">
        <v>82</v>
      </c>
      <c r="AW553" s="13" t="s">
        <v>31</v>
      </c>
      <c r="AX553" s="13" t="s">
        <v>74</v>
      </c>
      <c r="AY553" s="225" t="s">
        <v>140</v>
      </c>
    </row>
    <row r="554" spans="1:65" s="14" customFormat="1" ht="11.25">
      <c r="B554" s="226"/>
      <c r="C554" s="227"/>
      <c r="D554" s="217" t="s">
        <v>149</v>
      </c>
      <c r="E554" s="228" t="s">
        <v>1</v>
      </c>
      <c r="F554" s="229" t="s">
        <v>141</v>
      </c>
      <c r="G554" s="227"/>
      <c r="H554" s="230">
        <v>3</v>
      </c>
      <c r="I554" s="231"/>
      <c r="J554" s="227"/>
      <c r="K554" s="227"/>
      <c r="L554" s="232"/>
      <c r="M554" s="233"/>
      <c r="N554" s="234"/>
      <c r="O554" s="234"/>
      <c r="P554" s="234"/>
      <c r="Q554" s="234"/>
      <c r="R554" s="234"/>
      <c r="S554" s="234"/>
      <c r="T554" s="235"/>
      <c r="AT554" s="236" t="s">
        <v>149</v>
      </c>
      <c r="AU554" s="236" t="s">
        <v>84</v>
      </c>
      <c r="AV554" s="14" t="s">
        <v>84</v>
      </c>
      <c r="AW554" s="14" t="s">
        <v>31</v>
      </c>
      <c r="AX554" s="14" t="s">
        <v>74</v>
      </c>
      <c r="AY554" s="236" t="s">
        <v>140</v>
      </c>
    </row>
    <row r="555" spans="1:65" s="15" customFormat="1" ht="11.25">
      <c r="B555" s="237"/>
      <c r="C555" s="238"/>
      <c r="D555" s="217" t="s">
        <v>149</v>
      </c>
      <c r="E555" s="239" t="s">
        <v>1</v>
      </c>
      <c r="F555" s="240" t="s">
        <v>155</v>
      </c>
      <c r="G555" s="238"/>
      <c r="H555" s="241">
        <v>3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6"/>
      <c r="AT555" s="247" t="s">
        <v>149</v>
      </c>
      <c r="AU555" s="247" t="s">
        <v>84</v>
      </c>
      <c r="AV555" s="15" t="s">
        <v>147</v>
      </c>
      <c r="AW555" s="15" t="s">
        <v>31</v>
      </c>
      <c r="AX555" s="15" t="s">
        <v>82</v>
      </c>
      <c r="AY555" s="247" t="s">
        <v>140</v>
      </c>
    </row>
    <row r="556" spans="1:65" s="2" customFormat="1" ht="16.5" customHeight="1">
      <c r="A556" s="35"/>
      <c r="B556" s="36"/>
      <c r="C556" s="201" t="s">
        <v>555</v>
      </c>
      <c r="D556" s="201" t="s">
        <v>143</v>
      </c>
      <c r="E556" s="202" t="s">
        <v>556</v>
      </c>
      <c r="F556" s="203" t="s">
        <v>557</v>
      </c>
      <c r="G556" s="204" t="s">
        <v>146</v>
      </c>
      <c r="H556" s="205">
        <v>58.2</v>
      </c>
      <c r="I556" s="206"/>
      <c r="J556" s="207">
        <f>ROUND(I556*H556,2)</f>
        <v>0</v>
      </c>
      <c r="K556" s="208"/>
      <c r="L556" s="40"/>
      <c r="M556" s="209" t="s">
        <v>1</v>
      </c>
      <c r="N556" s="210" t="s">
        <v>39</v>
      </c>
      <c r="O556" s="72"/>
      <c r="P556" s="211">
        <f>O556*H556</f>
        <v>0</v>
      </c>
      <c r="Q556" s="211">
        <v>0</v>
      </c>
      <c r="R556" s="211">
        <f>Q556*H556</f>
        <v>0</v>
      </c>
      <c r="S556" s="211">
        <v>2.5999999999999999E-3</v>
      </c>
      <c r="T556" s="212">
        <f>S556*H556</f>
        <v>0.15132000000000001</v>
      </c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R556" s="213" t="s">
        <v>233</v>
      </c>
      <c r="AT556" s="213" t="s">
        <v>143</v>
      </c>
      <c r="AU556" s="213" t="s">
        <v>84</v>
      </c>
      <c r="AY556" s="18" t="s">
        <v>140</v>
      </c>
      <c r="BE556" s="214">
        <f>IF(N556="základní",J556,0)</f>
        <v>0</v>
      </c>
      <c r="BF556" s="214">
        <f>IF(N556="snížená",J556,0)</f>
        <v>0</v>
      </c>
      <c r="BG556" s="214">
        <f>IF(N556="zákl. přenesená",J556,0)</f>
        <v>0</v>
      </c>
      <c r="BH556" s="214">
        <f>IF(N556="sníž. přenesená",J556,0)</f>
        <v>0</v>
      </c>
      <c r="BI556" s="214">
        <f>IF(N556="nulová",J556,0)</f>
        <v>0</v>
      </c>
      <c r="BJ556" s="18" t="s">
        <v>82</v>
      </c>
      <c r="BK556" s="214">
        <f>ROUND(I556*H556,2)</f>
        <v>0</v>
      </c>
      <c r="BL556" s="18" t="s">
        <v>233</v>
      </c>
      <c r="BM556" s="213" t="s">
        <v>558</v>
      </c>
    </row>
    <row r="557" spans="1:65" s="13" customFormat="1" ht="11.25">
      <c r="B557" s="215"/>
      <c r="C557" s="216"/>
      <c r="D557" s="217" t="s">
        <v>149</v>
      </c>
      <c r="E557" s="218" t="s">
        <v>1</v>
      </c>
      <c r="F557" s="219" t="s">
        <v>559</v>
      </c>
      <c r="G557" s="216"/>
      <c r="H557" s="218" t="s">
        <v>1</v>
      </c>
      <c r="I557" s="220"/>
      <c r="J557" s="216"/>
      <c r="K557" s="216"/>
      <c r="L557" s="221"/>
      <c r="M557" s="222"/>
      <c r="N557" s="223"/>
      <c r="O557" s="223"/>
      <c r="P557" s="223"/>
      <c r="Q557" s="223"/>
      <c r="R557" s="223"/>
      <c r="S557" s="223"/>
      <c r="T557" s="224"/>
      <c r="AT557" s="225" t="s">
        <v>149</v>
      </c>
      <c r="AU557" s="225" t="s">
        <v>84</v>
      </c>
      <c r="AV557" s="13" t="s">
        <v>82</v>
      </c>
      <c r="AW557" s="13" t="s">
        <v>31</v>
      </c>
      <c r="AX557" s="13" t="s">
        <v>74</v>
      </c>
      <c r="AY557" s="225" t="s">
        <v>140</v>
      </c>
    </row>
    <row r="558" spans="1:65" s="14" customFormat="1" ht="11.25">
      <c r="B558" s="226"/>
      <c r="C558" s="227"/>
      <c r="D558" s="217" t="s">
        <v>149</v>
      </c>
      <c r="E558" s="228" t="s">
        <v>1</v>
      </c>
      <c r="F558" s="229" t="s">
        <v>560</v>
      </c>
      <c r="G558" s="227"/>
      <c r="H558" s="230">
        <v>38.200000000000003</v>
      </c>
      <c r="I558" s="231"/>
      <c r="J558" s="227"/>
      <c r="K558" s="227"/>
      <c r="L558" s="232"/>
      <c r="M558" s="233"/>
      <c r="N558" s="234"/>
      <c r="O558" s="234"/>
      <c r="P558" s="234"/>
      <c r="Q558" s="234"/>
      <c r="R558" s="234"/>
      <c r="S558" s="234"/>
      <c r="T558" s="235"/>
      <c r="AT558" s="236" t="s">
        <v>149</v>
      </c>
      <c r="AU558" s="236" t="s">
        <v>84</v>
      </c>
      <c r="AV558" s="14" t="s">
        <v>84</v>
      </c>
      <c r="AW558" s="14" t="s">
        <v>31</v>
      </c>
      <c r="AX558" s="14" t="s">
        <v>74</v>
      </c>
      <c r="AY558" s="236" t="s">
        <v>140</v>
      </c>
    </row>
    <row r="559" spans="1:65" s="13" customFormat="1" ht="11.25">
      <c r="B559" s="215"/>
      <c r="C559" s="216"/>
      <c r="D559" s="217" t="s">
        <v>149</v>
      </c>
      <c r="E559" s="218" t="s">
        <v>1</v>
      </c>
      <c r="F559" s="219" t="s">
        <v>561</v>
      </c>
      <c r="G559" s="216"/>
      <c r="H559" s="218" t="s">
        <v>1</v>
      </c>
      <c r="I559" s="220"/>
      <c r="J559" s="216"/>
      <c r="K559" s="216"/>
      <c r="L559" s="221"/>
      <c r="M559" s="222"/>
      <c r="N559" s="223"/>
      <c r="O559" s="223"/>
      <c r="P559" s="223"/>
      <c r="Q559" s="223"/>
      <c r="R559" s="223"/>
      <c r="S559" s="223"/>
      <c r="T559" s="224"/>
      <c r="AT559" s="225" t="s">
        <v>149</v>
      </c>
      <c r="AU559" s="225" t="s">
        <v>84</v>
      </c>
      <c r="AV559" s="13" t="s">
        <v>82</v>
      </c>
      <c r="AW559" s="13" t="s">
        <v>31</v>
      </c>
      <c r="AX559" s="13" t="s">
        <v>74</v>
      </c>
      <c r="AY559" s="225" t="s">
        <v>140</v>
      </c>
    </row>
    <row r="560" spans="1:65" s="14" customFormat="1" ht="11.25">
      <c r="B560" s="226"/>
      <c r="C560" s="227"/>
      <c r="D560" s="217" t="s">
        <v>149</v>
      </c>
      <c r="E560" s="228" t="s">
        <v>1</v>
      </c>
      <c r="F560" s="229" t="s">
        <v>562</v>
      </c>
      <c r="G560" s="227"/>
      <c r="H560" s="230">
        <v>20</v>
      </c>
      <c r="I560" s="231"/>
      <c r="J560" s="227"/>
      <c r="K560" s="227"/>
      <c r="L560" s="232"/>
      <c r="M560" s="233"/>
      <c r="N560" s="234"/>
      <c r="O560" s="234"/>
      <c r="P560" s="234"/>
      <c r="Q560" s="234"/>
      <c r="R560" s="234"/>
      <c r="S560" s="234"/>
      <c r="T560" s="235"/>
      <c r="AT560" s="236" t="s">
        <v>149</v>
      </c>
      <c r="AU560" s="236" t="s">
        <v>84</v>
      </c>
      <c r="AV560" s="14" t="s">
        <v>84</v>
      </c>
      <c r="AW560" s="14" t="s">
        <v>31</v>
      </c>
      <c r="AX560" s="14" t="s">
        <v>74</v>
      </c>
      <c r="AY560" s="236" t="s">
        <v>140</v>
      </c>
    </row>
    <row r="561" spans="1:65" s="15" customFormat="1" ht="11.25">
      <c r="B561" s="237"/>
      <c r="C561" s="238"/>
      <c r="D561" s="217" t="s">
        <v>149</v>
      </c>
      <c r="E561" s="239" t="s">
        <v>1</v>
      </c>
      <c r="F561" s="240" t="s">
        <v>155</v>
      </c>
      <c r="G561" s="238"/>
      <c r="H561" s="241">
        <v>58.2</v>
      </c>
      <c r="I561" s="242"/>
      <c r="J561" s="238"/>
      <c r="K561" s="238"/>
      <c r="L561" s="243"/>
      <c r="M561" s="244"/>
      <c r="N561" s="245"/>
      <c r="O561" s="245"/>
      <c r="P561" s="245"/>
      <c r="Q561" s="245"/>
      <c r="R561" s="245"/>
      <c r="S561" s="245"/>
      <c r="T561" s="246"/>
      <c r="AT561" s="247" t="s">
        <v>149</v>
      </c>
      <c r="AU561" s="247" t="s">
        <v>84</v>
      </c>
      <c r="AV561" s="15" t="s">
        <v>147</v>
      </c>
      <c r="AW561" s="15" t="s">
        <v>31</v>
      </c>
      <c r="AX561" s="15" t="s">
        <v>82</v>
      </c>
      <c r="AY561" s="247" t="s">
        <v>140</v>
      </c>
    </row>
    <row r="562" spans="1:65" s="2" customFormat="1" ht="16.5" customHeight="1">
      <c r="A562" s="35"/>
      <c r="B562" s="36"/>
      <c r="C562" s="201" t="s">
        <v>563</v>
      </c>
      <c r="D562" s="201" t="s">
        <v>143</v>
      </c>
      <c r="E562" s="202" t="s">
        <v>564</v>
      </c>
      <c r="F562" s="203" t="s">
        <v>565</v>
      </c>
      <c r="G562" s="204" t="s">
        <v>146</v>
      </c>
      <c r="H562" s="205">
        <v>24.2</v>
      </c>
      <c r="I562" s="206"/>
      <c r="J562" s="207">
        <f>ROUND(I562*H562,2)</f>
        <v>0</v>
      </c>
      <c r="K562" s="208"/>
      <c r="L562" s="40"/>
      <c r="M562" s="209" t="s">
        <v>1</v>
      </c>
      <c r="N562" s="210" t="s">
        <v>39</v>
      </c>
      <c r="O562" s="72"/>
      <c r="P562" s="211">
        <f>O562*H562</f>
        <v>0</v>
      </c>
      <c r="Q562" s="211">
        <v>0</v>
      </c>
      <c r="R562" s="211">
        <f>Q562*H562</f>
        <v>0</v>
      </c>
      <c r="S562" s="211">
        <v>3.9399999999999999E-3</v>
      </c>
      <c r="T562" s="212">
        <f>S562*H562</f>
        <v>9.5348000000000002E-2</v>
      </c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R562" s="213" t="s">
        <v>233</v>
      </c>
      <c r="AT562" s="213" t="s">
        <v>143</v>
      </c>
      <c r="AU562" s="213" t="s">
        <v>84</v>
      </c>
      <c r="AY562" s="18" t="s">
        <v>140</v>
      </c>
      <c r="BE562" s="214">
        <f>IF(N562="základní",J562,0)</f>
        <v>0</v>
      </c>
      <c r="BF562" s="214">
        <f>IF(N562="snížená",J562,0)</f>
        <v>0</v>
      </c>
      <c r="BG562" s="214">
        <f>IF(N562="zákl. přenesená",J562,0)</f>
        <v>0</v>
      </c>
      <c r="BH562" s="214">
        <f>IF(N562="sníž. přenesená",J562,0)</f>
        <v>0</v>
      </c>
      <c r="BI562" s="214">
        <f>IF(N562="nulová",J562,0)</f>
        <v>0</v>
      </c>
      <c r="BJ562" s="18" t="s">
        <v>82</v>
      </c>
      <c r="BK562" s="214">
        <f>ROUND(I562*H562,2)</f>
        <v>0</v>
      </c>
      <c r="BL562" s="18" t="s">
        <v>233</v>
      </c>
      <c r="BM562" s="213" t="s">
        <v>566</v>
      </c>
    </row>
    <row r="563" spans="1:65" s="13" customFormat="1" ht="11.25">
      <c r="B563" s="215"/>
      <c r="C563" s="216"/>
      <c r="D563" s="217" t="s">
        <v>149</v>
      </c>
      <c r="E563" s="218" t="s">
        <v>1</v>
      </c>
      <c r="F563" s="219" t="s">
        <v>559</v>
      </c>
      <c r="G563" s="216"/>
      <c r="H563" s="218" t="s">
        <v>1</v>
      </c>
      <c r="I563" s="220"/>
      <c r="J563" s="216"/>
      <c r="K563" s="216"/>
      <c r="L563" s="221"/>
      <c r="M563" s="222"/>
      <c r="N563" s="223"/>
      <c r="O563" s="223"/>
      <c r="P563" s="223"/>
      <c r="Q563" s="223"/>
      <c r="R563" s="223"/>
      <c r="S563" s="223"/>
      <c r="T563" s="224"/>
      <c r="AT563" s="225" t="s">
        <v>149</v>
      </c>
      <c r="AU563" s="225" t="s">
        <v>84</v>
      </c>
      <c r="AV563" s="13" t="s">
        <v>82</v>
      </c>
      <c r="AW563" s="13" t="s">
        <v>31</v>
      </c>
      <c r="AX563" s="13" t="s">
        <v>74</v>
      </c>
      <c r="AY563" s="225" t="s">
        <v>140</v>
      </c>
    </row>
    <row r="564" spans="1:65" s="14" customFormat="1" ht="11.25">
      <c r="B564" s="226"/>
      <c r="C564" s="227"/>
      <c r="D564" s="217" t="s">
        <v>149</v>
      </c>
      <c r="E564" s="228" t="s">
        <v>1</v>
      </c>
      <c r="F564" s="229" t="s">
        <v>567</v>
      </c>
      <c r="G564" s="227"/>
      <c r="H564" s="230">
        <v>15</v>
      </c>
      <c r="I564" s="231"/>
      <c r="J564" s="227"/>
      <c r="K564" s="227"/>
      <c r="L564" s="232"/>
      <c r="M564" s="233"/>
      <c r="N564" s="234"/>
      <c r="O564" s="234"/>
      <c r="P564" s="234"/>
      <c r="Q564" s="234"/>
      <c r="R564" s="234"/>
      <c r="S564" s="234"/>
      <c r="T564" s="235"/>
      <c r="AT564" s="236" t="s">
        <v>149</v>
      </c>
      <c r="AU564" s="236" t="s">
        <v>84</v>
      </c>
      <c r="AV564" s="14" t="s">
        <v>84</v>
      </c>
      <c r="AW564" s="14" t="s">
        <v>31</v>
      </c>
      <c r="AX564" s="14" t="s">
        <v>74</v>
      </c>
      <c r="AY564" s="236" t="s">
        <v>140</v>
      </c>
    </row>
    <row r="565" spans="1:65" s="14" customFormat="1" ht="11.25">
      <c r="B565" s="226"/>
      <c r="C565" s="227"/>
      <c r="D565" s="217" t="s">
        <v>149</v>
      </c>
      <c r="E565" s="228" t="s">
        <v>1</v>
      </c>
      <c r="F565" s="229" t="s">
        <v>568</v>
      </c>
      <c r="G565" s="227"/>
      <c r="H565" s="230">
        <v>3</v>
      </c>
      <c r="I565" s="231"/>
      <c r="J565" s="227"/>
      <c r="K565" s="227"/>
      <c r="L565" s="232"/>
      <c r="M565" s="233"/>
      <c r="N565" s="234"/>
      <c r="O565" s="234"/>
      <c r="P565" s="234"/>
      <c r="Q565" s="234"/>
      <c r="R565" s="234"/>
      <c r="S565" s="234"/>
      <c r="T565" s="235"/>
      <c r="AT565" s="236" t="s">
        <v>149</v>
      </c>
      <c r="AU565" s="236" t="s">
        <v>84</v>
      </c>
      <c r="AV565" s="14" t="s">
        <v>84</v>
      </c>
      <c r="AW565" s="14" t="s">
        <v>31</v>
      </c>
      <c r="AX565" s="14" t="s">
        <v>74</v>
      </c>
      <c r="AY565" s="236" t="s">
        <v>140</v>
      </c>
    </row>
    <row r="566" spans="1:65" s="13" customFormat="1" ht="11.25">
      <c r="B566" s="215"/>
      <c r="C566" s="216"/>
      <c r="D566" s="217" t="s">
        <v>149</v>
      </c>
      <c r="E566" s="218" t="s">
        <v>1</v>
      </c>
      <c r="F566" s="219" t="s">
        <v>561</v>
      </c>
      <c r="G566" s="216"/>
      <c r="H566" s="218" t="s">
        <v>1</v>
      </c>
      <c r="I566" s="220"/>
      <c r="J566" s="216"/>
      <c r="K566" s="216"/>
      <c r="L566" s="221"/>
      <c r="M566" s="222"/>
      <c r="N566" s="223"/>
      <c r="O566" s="223"/>
      <c r="P566" s="223"/>
      <c r="Q566" s="223"/>
      <c r="R566" s="223"/>
      <c r="S566" s="223"/>
      <c r="T566" s="224"/>
      <c r="AT566" s="225" t="s">
        <v>149</v>
      </c>
      <c r="AU566" s="225" t="s">
        <v>84</v>
      </c>
      <c r="AV566" s="13" t="s">
        <v>82</v>
      </c>
      <c r="AW566" s="13" t="s">
        <v>31</v>
      </c>
      <c r="AX566" s="13" t="s">
        <v>74</v>
      </c>
      <c r="AY566" s="225" t="s">
        <v>140</v>
      </c>
    </row>
    <row r="567" spans="1:65" s="14" customFormat="1" ht="11.25">
      <c r="B567" s="226"/>
      <c r="C567" s="227"/>
      <c r="D567" s="217" t="s">
        <v>149</v>
      </c>
      <c r="E567" s="228" t="s">
        <v>1</v>
      </c>
      <c r="F567" s="229" t="s">
        <v>569</v>
      </c>
      <c r="G567" s="227"/>
      <c r="H567" s="230">
        <v>6.2</v>
      </c>
      <c r="I567" s="231"/>
      <c r="J567" s="227"/>
      <c r="K567" s="227"/>
      <c r="L567" s="232"/>
      <c r="M567" s="233"/>
      <c r="N567" s="234"/>
      <c r="O567" s="234"/>
      <c r="P567" s="234"/>
      <c r="Q567" s="234"/>
      <c r="R567" s="234"/>
      <c r="S567" s="234"/>
      <c r="T567" s="235"/>
      <c r="AT567" s="236" t="s">
        <v>149</v>
      </c>
      <c r="AU567" s="236" t="s">
        <v>84</v>
      </c>
      <c r="AV567" s="14" t="s">
        <v>84</v>
      </c>
      <c r="AW567" s="14" t="s">
        <v>31</v>
      </c>
      <c r="AX567" s="14" t="s">
        <v>74</v>
      </c>
      <c r="AY567" s="236" t="s">
        <v>140</v>
      </c>
    </row>
    <row r="568" spans="1:65" s="15" customFormat="1" ht="11.25">
      <c r="B568" s="237"/>
      <c r="C568" s="238"/>
      <c r="D568" s="217" t="s">
        <v>149</v>
      </c>
      <c r="E568" s="239" t="s">
        <v>1</v>
      </c>
      <c r="F568" s="240" t="s">
        <v>155</v>
      </c>
      <c r="G568" s="238"/>
      <c r="H568" s="241">
        <v>24.2</v>
      </c>
      <c r="I568" s="242"/>
      <c r="J568" s="238"/>
      <c r="K568" s="238"/>
      <c r="L568" s="243"/>
      <c r="M568" s="244"/>
      <c r="N568" s="245"/>
      <c r="O568" s="245"/>
      <c r="P568" s="245"/>
      <c r="Q568" s="245"/>
      <c r="R568" s="245"/>
      <c r="S568" s="245"/>
      <c r="T568" s="246"/>
      <c r="AT568" s="247" t="s">
        <v>149</v>
      </c>
      <c r="AU568" s="247" t="s">
        <v>84</v>
      </c>
      <c r="AV568" s="15" t="s">
        <v>147</v>
      </c>
      <c r="AW568" s="15" t="s">
        <v>31</v>
      </c>
      <c r="AX568" s="15" t="s">
        <v>82</v>
      </c>
      <c r="AY568" s="247" t="s">
        <v>140</v>
      </c>
    </row>
    <row r="569" spans="1:65" s="2" customFormat="1" ht="24" customHeight="1">
      <c r="A569" s="35"/>
      <c r="B569" s="36"/>
      <c r="C569" s="201" t="s">
        <v>570</v>
      </c>
      <c r="D569" s="201" t="s">
        <v>143</v>
      </c>
      <c r="E569" s="202" t="s">
        <v>571</v>
      </c>
      <c r="F569" s="203" t="s">
        <v>572</v>
      </c>
      <c r="G569" s="204" t="s">
        <v>165</v>
      </c>
      <c r="H569" s="205">
        <v>22</v>
      </c>
      <c r="I569" s="206"/>
      <c r="J569" s="207">
        <f>ROUND(I569*H569,2)</f>
        <v>0</v>
      </c>
      <c r="K569" s="208"/>
      <c r="L569" s="40"/>
      <c r="M569" s="209" t="s">
        <v>1</v>
      </c>
      <c r="N569" s="210" t="s">
        <v>39</v>
      </c>
      <c r="O569" s="72"/>
      <c r="P569" s="211">
        <f>O569*H569</f>
        <v>0</v>
      </c>
      <c r="Q569" s="211">
        <v>0</v>
      </c>
      <c r="R569" s="211">
        <f>Q569*H569</f>
        <v>0</v>
      </c>
      <c r="S569" s="211">
        <v>0</v>
      </c>
      <c r="T569" s="212">
        <f>S569*H569</f>
        <v>0</v>
      </c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R569" s="213" t="s">
        <v>233</v>
      </c>
      <c r="AT569" s="213" t="s">
        <v>143</v>
      </c>
      <c r="AU569" s="213" t="s">
        <v>84</v>
      </c>
      <c r="AY569" s="18" t="s">
        <v>140</v>
      </c>
      <c r="BE569" s="214">
        <f>IF(N569="základní",J569,0)</f>
        <v>0</v>
      </c>
      <c r="BF569" s="214">
        <f>IF(N569="snížená",J569,0)</f>
        <v>0</v>
      </c>
      <c r="BG569" s="214">
        <f>IF(N569="zákl. přenesená",J569,0)</f>
        <v>0</v>
      </c>
      <c r="BH569" s="214">
        <f>IF(N569="sníž. přenesená",J569,0)</f>
        <v>0</v>
      </c>
      <c r="BI569" s="214">
        <f>IF(N569="nulová",J569,0)</f>
        <v>0</v>
      </c>
      <c r="BJ569" s="18" t="s">
        <v>82</v>
      </c>
      <c r="BK569" s="214">
        <f>ROUND(I569*H569,2)</f>
        <v>0</v>
      </c>
      <c r="BL569" s="18" t="s">
        <v>233</v>
      </c>
      <c r="BM569" s="213" t="s">
        <v>573</v>
      </c>
    </row>
    <row r="570" spans="1:65" s="13" customFormat="1" ht="11.25">
      <c r="B570" s="215"/>
      <c r="C570" s="216"/>
      <c r="D570" s="217" t="s">
        <v>149</v>
      </c>
      <c r="E570" s="218" t="s">
        <v>1</v>
      </c>
      <c r="F570" s="219" t="s">
        <v>574</v>
      </c>
      <c r="G570" s="216"/>
      <c r="H570" s="218" t="s">
        <v>1</v>
      </c>
      <c r="I570" s="220"/>
      <c r="J570" s="216"/>
      <c r="K570" s="216"/>
      <c r="L570" s="221"/>
      <c r="M570" s="222"/>
      <c r="N570" s="223"/>
      <c r="O570" s="223"/>
      <c r="P570" s="223"/>
      <c r="Q570" s="223"/>
      <c r="R570" s="223"/>
      <c r="S570" s="223"/>
      <c r="T570" s="224"/>
      <c r="AT570" s="225" t="s">
        <v>149</v>
      </c>
      <c r="AU570" s="225" t="s">
        <v>84</v>
      </c>
      <c r="AV570" s="13" t="s">
        <v>82</v>
      </c>
      <c r="AW570" s="13" t="s">
        <v>31</v>
      </c>
      <c r="AX570" s="13" t="s">
        <v>74</v>
      </c>
      <c r="AY570" s="225" t="s">
        <v>140</v>
      </c>
    </row>
    <row r="571" spans="1:65" s="14" customFormat="1" ht="11.25">
      <c r="B571" s="226"/>
      <c r="C571" s="227"/>
      <c r="D571" s="217" t="s">
        <v>149</v>
      </c>
      <c r="E571" s="228" t="s">
        <v>1</v>
      </c>
      <c r="F571" s="229" t="s">
        <v>272</v>
      </c>
      <c r="G571" s="227"/>
      <c r="H571" s="230">
        <v>22</v>
      </c>
      <c r="I571" s="231"/>
      <c r="J571" s="227"/>
      <c r="K571" s="227"/>
      <c r="L571" s="232"/>
      <c r="M571" s="233"/>
      <c r="N571" s="234"/>
      <c r="O571" s="234"/>
      <c r="P571" s="234"/>
      <c r="Q571" s="234"/>
      <c r="R571" s="234"/>
      <c r="S571" s="234"/>
      <c r="T571" s="235"/>
      <c r="AT571" s="236" t="s">
        <v>149</v>
      </c>
      <c r="AU571" s="236" t="s">
        <v>84</v>
      </c>
      <c r="AV571" s="14" t="s">
        <v>84</v>
      </c>
      <c r="AW571" s="14" t="s">
        <v>31</v>
      </c>
      <c r="AX571" s="14" t="s">
        <v>74</v>
      </c>
      <c r="AY571" s="236" t="s">
        <v>140</v>
      </c>
    </row>
    <row r="572" spans="1:65" s="15" customFormat="1" ht="11.25">
      <c r="B572" s="237"/>
      <c r="C572" s="238"/>
      <c r="D572" s="217" t="s">
        <v>149</v>
      </c>
      <c r="E572" s="239" t="s">
        <v>1</v>
      </c>
      <c r="F572" s="240" t="s">
        <v>155</v>
      </c>
      <c r="G572" s="238"/>
      <c r="H572" s="241">
        <v>22</v>
      </c>
      <c r="I572" s="242"/>
      <c r="J572" s="238"/>
      <c r="K572" s="238"/>
      <c r="L572" s="243"/>
      <c r="M572" s="244"/>
      <c r="N572" s="245"/>
      <c r="O572" s="245"/>
      <c r="P572" s="245"/>
      <c r="Q572" s="245"/>
      <c r="R572" s="245"/>
      <c r="S572" s="245"/>
      <c r="T572" s="246"/>
      <c r="AT572" s="247" t="s">
        <v>149</v>
      </c>
      <c r="AU572" s="247" t="s">
        <v>84</v>
      </c>
      <c r="AV572" s="15" t="s">
        <v>147</v>
      </c>
      <c r="AW572" s="15" t="s">
        <v>31</v>
      </c>
      <c r="AX572" s="15" t="s">
        <v>82</v>
      </c>
      <c r="AY572" s="247" t="s">
        <v>140</v>
      </c>
    </row>
    <row r="573" spans="1:65" s="2" customFormat="1" ht="24" customHeight="1">
      <c r="A573" s="35"/>
      <c r="B573" s="36"/>
      <c r="C573" s="248" t="s">
        <v>575</v>
      </c>
      <c r="D573" s="248" t="s">
        <v>178</v>
      </c>
      <c r="E573" s="249" t="s">
        <v>576</v>
      </c>
      <c r="F573" s="250" t="s">
        <v>577</v>
      </c>
      <c r="G573" s="251" t="s">
        <v>165</v>
      </c>
      <c r="H573" s="252">
        <v>22</v>
      </c>
      <c r="I573" s="253"/>
      <c r="J573" s="254">
        <f>ROUND(I573*H573,2)</f>
        <v>0</v>
      </c>
      <c r="K573" s="255"/>
      <c r="L573" s="256"/>
      <c r="M573" s="257" t="s">
        <v>1</v>
      </c>
      <c r="N573" s="258" t="s">
        <v>39</v>
      </c>
      <c r="O573" s="72"/>
      <c r="P573" s="211">
        <f>O573*H573</f>
        <v>0</v>
      </c>
      <c r="Q573" s="211">
        <v>5.0000000000000001E-3</v>
      </c>
      <c r="R573" s="211">
        <f>Q573*H573</f>
        <v>0.11</v>
      </c>
      <c r="S573" s="211">
        <v>0</v>
      </c>
      <c r="T573" s="212">
        <f>S573*H573</f>
        <v>0</v>
      </c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R573" s="213" t="s">
        <v>304</v>
      </c>
      <c r="AT573" s="213" t="s">
        <v>178</v>
      </c>
      <c r="AU573" s="213" t="s">
        <v>84</v>
      </c>
      <c r="AY573" s="18" t="s">
        <v>140</v>
      </c>
      <c r="BE573" s="214">
        <f>IF(N573="základní",J573,0)</f>
        <v>0</v>
      </c>
      <c r="BF573" s="214">
        <f>IF(N573="snížená",J573,0)</f>
        <v>0</v>
      </c>
      <c r="BG573" s="214">
        <f>IF(N573="zákl. přenesená",J573,0)</f>
        <v>0</v>
      </c>
      <c r="BH573" s="214">
        <f>IF(N573="sníž. přenesená",J573,0)</f>
        <v>0</v>
      </c>
      <c r="BI573" s="214">
        <f>IF(N573="nulová",J573,0)</f>
        <v>0</v>
      </c>
      <c r="BJ573" s="18" t="s">
        <v>82</v>
      </c>
      <c r="BK573" s="214">
        <f>ROUND(I573*H573,2)</f>
        <v>0</v>
      </c>
      <c r="BL573" s="18" t="s">
        <v>233</v>
      </c>
      <c r="BM573" s="213" t="s">
        <v>578</v>
      </c>
    </row>
    <row r="574" spans="1:65" s="13" customFormat="1" ht="11.25">
      <c r="B574" s="215"/>
      <c r="C574" s="216"/>
      <c r="D574" s="217" t="s">
        <v>149</v>
      </c>
      <c r="E574" s="218" t="s">
        <v>1</v>
      </c>
      <c r="F574" s="219" t="s">
        <v>574</v>
      </c>
      <c r="G574" s="216"/>
      <c r="H574" s="218" t="s">
        <v>1</v>
      </c>
      <c r="I574" s="220"/>
      <c r="J574" s="216"/>
      <c r="K574" s="216"/>
      <c r="L574" s="221"/>
      <c r="M574" s="222"/>
      <c r="N574" s="223"/>
      <c r="O574" s="223"/>
      <c r="P574" s="223"/>
      <c r="Q574" s="223"/>
      <c r="R574" s="223"/>
      <c r="S574" s="223"/>
      <c r="T574" s="224"/>
      <c r="AT574" s="225" t="s">
        <v>149</v>
      </c>
      <c r="AU574" s="225" t="s">
        <v>84</v>
      </c>
      <c r="AV574" s="13" t="s">
        <v>82</v>
      </c>
      <c r="AW574" s="13" t="s">
        <v>31</v>
      </c>
      <c r="AX574" s="13" t="s">
        <v>74</v>
      </c>
      <c r="AY574" s="225" t="s">
        <v>140</v>
      </c>
    </row>
    <row r="575" spans="1:65" s="13" customFormat="1" ht="22.5">
      <c r="B575" s="215"/>
      <c r="C575" s="216"/>
      <c r="D575" s="217" t="s">
        <v>149</v>
      </c>
      <c r="E575" s="218" t="s">
        <v>1</v>
      </c>
      <c r="F575" s="219" t="s">
        <v>579</v>
      </c>
      <c r="G575" s="216"/>
      <c r="H575" s="218" t="s">
        <v>1</v>
      </c>
      <c r="I575" s="220"/>
      <c r="J575" s="216"/>
      <c r="K575" s="216"/>
      <c r="L575" s="221"/>
      <c r="M575" s="222"/>
      <c r="N575" s="223"/>
      <c r="O575" s="223"/>
      <c r="P575" s="223"/>
      <c r="Q575" s="223"/>
      <c r="R575" s="223"/>
      <c r="S575" s="223"/>
      <c r="T575" s="224"/>
      <c r="AT575" s="225" t="s">
        <v>149</v>
      </c>
      <c r="AU575" s="225" t="s">
        <v>84</v>
      </c>
      <c r="AV575" s="13" t="s">
        <v>82</v>
      </c>
      <c r="AW575" s="13" t="s">
        <v>31</v>
      </c>
      <c r="AX575" s="13" t="s">
        <v>74</v>
      </c>
      <c r="AY575" s="225" t="s">
        <v>140</v>
      </c>
    </row>
    <row r="576" spans="1:65" s="14" customFormat="1" ht="11.25">
      <c r="B576" s="226"/>
      <c r="C576" s="227"/>
      <c r="D576" s="217" t="s">
        <v>149</v>
      </c>
      <c r="E576" s="228" t="s">
        <v>1</v>
      </c>
      <c r="F576" s="229" t="s">
        <v>272</v>
      </c>
      <c r="G576" s="227"/>
      <c r="H576" s="230">
        <v>22</v>
      </c>
      <c r="I576" s="231"/>
      <c r="J576" s="227"/>
      <c r="K576" s="227"/>
      <c r="L576" s="232"/>
      <c r="M576" s="233"/>
      <c r="N576" s="234"/>
      <c r="O576" s="234"/>
      <c r="P576" s="234"/>
      <c r="Q576" s="234"/>
      <c r="R576" s="234"/>
      <c r="S576" s="234"/>
      <c r="T576" s="235"/>
      <c r="AT576" s="236" t="s">
        <v>149</v>
      </c>
      <c r="AU576" s="236" t="s">
        <v>84</v>
      </c>
      <c r="AV576" s="14" t="s">
        <v>84</v>
      </c>
      <c r="AW576" s="14" t="s">
        <v>31</v>
      </c>
      <c r="AX576" s="14" t="s">
        <v>74</v>
      </c>
      <c r="AY576" s="236" t="s">
        <v>140</v>
      </c>
    </row>
    <row r="577" spans="1:65" s="15" customFormat="1" ht="11.25">
      <c r="B577" s="237"/>
      <c r="C577" s="238"/>
      <c r="D577" s="217" t="s">
        <v>149</v>
      </c>
      <c r="E577" s="239" t="s">
        <v>1</v>
      </c>
      <c r="F577" s="240" t="s">
        <v>155</v>
      </c>
      <c r="G577" s="238"/>
      <c r="H577" s="241">
        <v>22</v>
      </c>
      <c r="I577" s="242"/>
      <c r="J577" s="238"/>
      <c r="K577" s="238"/>
      <c r="L577" s="243"/>
      <c r="M577" s="244"/>
      <c r="N577" s="245"/>
      <c r="O577" s="245"/>
      <c r="P577" s="245"/>
      <c r="Q577" s="245"/>
      <c r="R577" s="245"/>
      <c r="S577" s="245"/>
      <c r="T577" s="246"/>
      <c r="AT577" s="247" t="s">
        <v>149</v>
      </c>
      <c r="AU577" s="247" t="s">
        <v>84</v>
      </c>
      <c r="AV577" s="15" t="s">
        <v>147</v>
      </c>
      <c r="AW577" s="15" t="s">
        <v>31</v>
      </c>
      <c r="AX577" s="15" t="s">
        <v>82</v>
      </c>
      <c r="AY577" s="247" t="s">
        <v>140</v>
      </c>
    </row>
    <row r="578" spans="1:65" s="2" customFormat="1" ht="24" customHeight="1">
      <c r="A578" s="35"/>
      <c r="B578" s="36"/>
      <c r="C578" s="201" t="s">
        <v>580</v>
      </c>
      <c r="D578" s="201" t="s">
        <v>143</v>
      </c>
      <c r="E578" s="202" t="s">
        <v>581</v>
      </c>
      <c r="F578" s="203" t="s">
        <v>582</v>
      </c>
      <c r="G578" s="204" t="s">
        <v>165</v>
      </c>
      <c r="H578" s="205">
        <v>97.5</v>
      </c>
      <c r="I578" s="206"/>
      <c r="J578" s="207">
        <f>ROUND(I578*H578,2)</f>
        <v>0</v>
      </c>
      <c r="K578" s="208"/>
      <c r="L578" s="40"/>
      <c r="M578" s="209" t="s">
        <v>1</v>
      </c>
      <c r="N578" s="210" t="s">
        <v>39</v>
      </c>
      <c r="O578" s="72"/>
      <c r="P578" s="211">
        <f>O578*H578</f>
        <v>0</v>
      </c>
      <c r="Q578" s="211">
        <v>0</v>
      </c>
      <c r="R578" s="211">
        <f>Q578*H578</f>
        <v>0</v>
      </c>
      <c r="S578" s="211">
        <v>0</v>
      </c>
      <c r="T578" s="212">
        <f>S578*H578</f>
        <v>0</v>
      </c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R578" s="213" t="s">
        <v>233</v>
      </c>
      <c r="AT578" s="213" t="s">
        <v>143</v>
      </c>
      <c r="AU578" s="213" t="s">
        <v>84</v>
      </c>
      <c r="AY578" s="18" t="s">
        <v>140</v>
      </c>
      <c r="BE578" s="214">
        <f>IF(N578="základní",J578,0)</f>
        <v>0</v>
      </c>
      <c r="BF578" s="214">
        <f>IF(N578="snížená",J578,0)</f>
        <v>0</v>
      </c>
      <c r="BG578" s="214">
        <f>IF(N578="zákl. přenesená",J578,0)</f>
        <v>0</v>
      </c>
      <c r="BH578" s="214">
        <f>IF(N578="sníž. přenesená",J578,0)</f>
        <v>0</v>
      </c>
      <c r="BI578" s="214">
        <f>IF(N578="nulová",J578,0)</f>
        <v>0</v>
      </c>
      <c r="BJ578" s="18" t="s">
        <v>82</v>
      </c>
      <c r="BK578" s="214">
        <f>ROUND(I578*H578,2)</f>
        <v>0</v>
      </c>
      <c r="BL578" s="18" t="s">
        <v>233</v>
      </c>
      <c r="BM578" s="213" t="s">
        <v>583</v>
      </c>
    </row>
    <row r="579" spans="1:65" s="13" customFormat="1" ht="11.25">
      <c r="B579" s="215"/>
      <c r="C579" s="216"/>
      <c r="D579" s="217" t="s">
        <v>149</v>
      </c>
      <c r="E579" s="218" t="s">
        <v>1</v>
      </c>
      <c r="F579" s="219" t="s">
        <v>584</v>
      </c>
      <c r="G579" s="216"/>
      <c r="H579" s="218" t="s">
        <v>1</v>
      </c>
      <c r="I579" s="220"/>
      <c r="J579" s="216"/>
      <c r="K579" s="216"/>
      <c r="L579" s="221"/>
      <c r="M579" s="222"/>
      <c r="N579" s="223"/>
      <c r="O579" s="223"/>
      <c r="P579" s="223"/>
      <c r="Q579" s="223"/>
      <c r="R579" s="223"/>
      <c r="S579" s="223"/>
      <c r="T579" s="224"/>
      <c r="AT579" s="225" t="s">
        <v>149</v>
      </c>
      <c r="AU579" s="225" t="s">
        <v>84</v>
      </c>
      <c r="AV579" s="13" t="s">
        <v>82</v>
      </c>
      <c r="AW579" s="13" t="s">
        <v>31</v>
      </c>
      <c r="AX579" s="13" t="s">
        <v>74</v>
      </c>
      <c r="AY579" s="225" t="s">
        <v>140</v>
      </c>
    </row>
    <row r="580" spans="1:65" s="14" customFormat="1" ht="11.25">
      <c r="B580" s="226"/>
      <c r="C580" s="227"/>
      <c r="D580" s="217" t="s">
        <v>149</v>
      </c>
      <c r="E580" s="228" t="s">
        <v>1</v>
      </c>
      <c r="F580" s="229" t="s">
        <v>585</v>
      </c>
      <c r="G580" s="227"/>
      <c r="H580" s="230">
        <v>92.5</v>
      </c>
      <c r="I580" s="231"/>
      <c r="J580" s="227"/>
      <c r="K580" s="227"/>
      <c r="L580" s="232"/>
      <c r="M580" s="233"/>
      <c r="N580" s="234"/>
      <c r="O580" s="234"/>
      <c r="P580" s="234"/>
      <c r="Q580" s="234"/>
      <c r="R580" s="234"/>
      <c r="S580" s="234"/>
      <c r="T580" s="235"/>
      <c r="AT580" s="236" t="s">
        <v>149</v>
      </c>
      <c r="AU580" s="236" t="s">
        <v>84</v>
      </c>
      <c r="AV580" s="14" t="s">
        <v>84</v>
      </c>
      <c r="AW580" s="14" t="s">
        <v>31</v>
      </c>
      <c r="AX580" s="14" t="s">
        <v>74</v>
      </c>
      <c r="AY580" s="236" t="s">
        <v>140</v>
      </c>
    </row>
    <row r="581" spans="1:65" s="13" customFormat="1" ht="11.25">
      <c r="B581" s="215"/>
      <c r="C581" s="216"/>
      <c r="D581" s="217" t="s">
        <v>149</v>
      </c>
      <c r="E581" s="218" t="s">
        <v>1</v>
      </c>
      <c r="F581" s="219" t="s">
        <v>312</v>
      </c>
      <c r="G581" s="216"/>
      <c r="H581" s="218" t="s">
        <v>1</v>
      </c>
      <c r="I581" s="220"/>
      <c r="J581" s="216"/>
      <c r="K581" s="216"/>
      <c r="L581" s="221"/>
      <c r="M581" s="222"/>
      <c r="N581" s="223"/>
      <c r="O581" s="223"/>
      <c r="P581" s="223"/>
      <c r="Q581" s="223"/>
      <c r="R581" s="223"/>
      <c r="S581" s="223"/>
      <c r="T581" s="224"/>
      <c r="AT581" s="225" t="s">
        <v>149</v>
      </c>
      <c r="AU581" s="225" t="s">
        <v>84</v>
      </c>
      <c r="AV581" s="13" t="s">
        <v>82</v>
      </c>
      <c r="AW581" s="13" t="s">
        <v>31</v>
      </c>
      <c r="AX581" s="13" t="s">
        <v>74</v>
      </c>
      <c r="AY581" s="225" t="s">
        <v>140</v>
      </c>
    </row>
    <row r="582" spans="1:65" s="14" customFormat="1" ht="11.25">
      <c r="B582" s="226"/>
      <c r="C582" s="227"/>
      <c r="D582" s="217" t="s">
        <v>149</v>
      </c>
      <c r="E582" s="228" t="s">
        <v>1</v>
      </c>
      <c r="F582" s="229" t="s">
        <v>586</v>
      </c>
      <c r="G582" s="227"/>
      <c r="H582" s="230">
        <v>5</v>
      </c>
      <c r="I582" s="231"/>
      <c r="J582" s="227"/>
      <c r="K582" s="227"/>
      <c r="L582" s="232"/>
      <c r="M582" s="233"/>
      <c r="N582" s="234"/>
      <c r="O582" s="234"/>
      <c r="P582" s="234"/>
      <c r="Q582" s="234"/>
      <c r="R582" s="234"/>
      <c r="S582" s="234"/>
      <c r="T582" s="235"/>
      <c r="AT582" s="236" t="s">
        <v>149</v>
      </c>
      <c r="AU582" s="236" t="s">
        <v>84</v>
      </c>
      <c r="AV582" s="14" t="s">
        <v>84</v>
      </c>
      <c r="AW582" s="14" t="s">
        <v>31</v>
      </c>
      <c r="AX582" s="14" t="s">
        <v>74</v>
      </c>
      <c r="AY582" s="236" t="s">
        <v>140</v>
      </c>
    </row>
    <row r="583" spans="1:65" s="15" customFormat="1" ht="11.25">
      <c r="B583" s="237"/>
      <c r="C583" s="238"/>
      <c r="D583" s="217" t="s">
        <v>149</v>
      </c>
      <c r="E583" s="239" t="s">
        <v>1</v>
      </c>
      <c r="F583" s="240" t="s">
        <v>155</v>
      </c>
      <c r="G583" s="238"/>
      <c r="H583" s="241">
        <v>97.5</v>
      </c>
      <c r="I583" s="242"/>
      <c r="J583" s="238"/>
      <c r="K583" s="238"/>
      <c r="L583" s="243"/>
      <c r="M583" s="244"/>
      <c r="N583" s="245"/>
      <c r="O583" s="245"/>
      <c r="P583" s="245"/>
      <c r="Q583" s="245"/>
      <c r="R583" s="245"/>
      <c r="S583" s="245"/>
      <c r="T583" s="246"/>
      <c r="AT583" s="247" t="s">
        <v>149</v>
      </c>
      <c r="AU583" s="247" t="s">
        <v>84</v>
      </c>
      <c r="AV583" s="15" t="s">
        <v>147</v>
      </c>
      <c r="AW583" s="15" t="s">
        <v>31</v>
      </c>
      <c r="AX583" s="15" t="s">
        <v>82</v>
      </c>
      <c r="AY583" s="247" t="s">
        <v>140</v>
      </c>
    </row>
    <row r="584" spans="1:65" s="2" customFormat="1" ht="24" customHeight="1">
      <c r="A584" s="35"/>
      <c r="B584" s="36"/>
      <c r="C584" s="201" t="s">
        <v>587</v>
      </c>
      <c r="D584" s="201" t="s">
        <v>143</v>
      </c>
      <c r="E584" s="202" t="s">
        <v>588</v>
      </c>
      <c r="F584" s="203" t="s">
        <v>589</v>
      </c>
      <c r="G584" s="204" t="s">
        <v>165</v>
      </c>
      <c r="H584" s="205">
        <v>314.89999999999998</v>
      </c>
      <c r="I584" s="206"/>
      <c r="J584" s="207">
        <f>ROUND(I584*H584,2)</f>
        <v>0</v>
      </c>
      <c r="K584" s="208"/>
      <c r="L584" s="40"/>
      <c r="M584" s="209" t="s">
        <v>1</v>
      </c>
      <c r="N584" s="210" t="s">
        <v>39</v>
      </c>
      <c r="O584" s="72"/>
      <c r="P584" s="211">
        <f>O584*H584</f>
        <v>0</v>
      </c>
      <c r="Q584" s="211">
        <v>0</v>
      </c>
      <c r="R584" s="211">
        <f>Q584*H584</f>
        <v>0</v>
      </c>
      <c r="S584" s="211">
        <v>0</v>
      </c>
      <c r="T584" s="212">
        <f>S584*H584</f>
        <v>0</v>
      </c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R584" s="213" t="s">
        <v>233</v>
      </c>
      <c r="AT584" s="213" t="s">
        <v>143</v>
      </c>
      <c r="AU584" s="213" t="s">
        <v>84</v>
      </c>
      <c r="AY584" s="18" t="s">
        <v>140</v>
      </c>
      <c r="BE584" s="214">
        <f>IF(N584="základní",J584,0)</f>
        <v>0</v>
      </c>
      <c r="BF584" s="214">
        <f>IF(N584="snížená",J584,0)</f>
        <v>0</v>
      </c>
      <c r="BG584" s="214">
        <f>IF(N584="zákl. přenesená",J584,0)</f>
        <v>0</v>
      </c>
      <c r="BH584" s="214">
        <f>IF(N584="sníž. přenesená",J584,0)</f>
        <v>0</v>
      </c>
      <c r="BI584" s="214">
        <f>IF(N584="nulová",J584,0)</f>
        <v>0</v>
      </c>
      <c r="BJ584" s="18" t="s">
        <v>82</v>
      </c>
      <c r="BK584" s="214">
        <f>ROUND(I584*H584,2)</f>
        <v>0</v>
      </c>
      <c r="BL584" s="18" t="s">
        <v>233</v>
      </c>
      <c r="BM584" s="213" t="s">
        <v>590</v>
      </c>
    </row>
    <row r="585" spans="1:65" s="13" customFormat="1" ht="11.25">
      <c r="B585" s="215"/>
      <c r="C585" s="216"/>
      <c r="D585" s="217" t="s">
        <v>149</v>
      </c>
      <c r="E585" s="218" t="s">
        <v>1</v>
      </c>
      <c r="F585" s="219" t="s">
        <v>253</v>
      </c>
      <c r="G585" s="216"/>
      <c r="H585" s="218" t="s">
        <v>1</v>
      </c>
      <c r="I585" s="220"/>
      <c r="J585" s="216"/>
      <c r="K585" s="216"/>
      <c r="L585" s="221"/>
      <c r="M585" s="222"/>
      <c r="N585" s="223"/>
      <c r="O585" s="223"/>
      <c r="P585" s="223"/>
      <c r="Q585" s="223"/>
      <c r="R585" s="223"/>
      <c r="S585" s="223"/>
      <c r="T585" s="224"/>
      <c r="AT585" s="225" t="s">
        <v>149</v>
      </c>
      <c r="AU585" s="225" t="s">
        <v>84</v>
      </c>
      <c r="AV585" s="13" t="s">
        <v>82</v>
      </c>
      <c r="AW585" s="13" t="s">
        <v>31</v>
      </c>
      <c r="AX585" s="13" t="s">
        <v>74</v>
      </c>
      <c r="AY585" s="225" t="s">
        <v>140</v>
      </c>
    </row>
    <row r="586" spans="1:65" s="14" customFormat="1" ht="11.25">
      <c r="B586" s="226"/>
      <c r="C586" s="227"/>
      <c r="D586" s="217" t="s">
        <v>149</v>
      </c>
      <c r="E586" s="228" t="s">
        <v>1</v>
      </c>
      <c r="F586" s="229" t="s">
        <v>591</v>
      </c>
      <c r="G586" s="227"/>
      <c r="H586" s="230">
        <v>299</v>
      </c>
      <c r="I586" s="231"/>
      <c r="J586" s="227"/>
      <c r="K586" s="227"/>
      <c r="L586" s="232"/>
      <c r="M586" s="233"/>
      <c r="N586" s="234"/>
      <c r="O586" s="234"/>
      <c r="P586" s="234"/>
      <c r="Q586" s="234"/>
      <c r="R586" s="234"/>
      <c r="S586" s="234"/>
      <c r="T586" s="235"/>
      <c r="AT586" s="236" t="s">
        <v>149</v>
      </c>
      <c r="AU586" s="236" t="s">
        <v>84</v>
      </c>
      <c r="AV586" s="14" t="s">
        <v>84</v>
      </c>
      <c r="AW586" s="14" t="s">
        <v>31</v>
      </c>
      <c r="AX586" s="14" t="s">
        <v>74</v>
      </c>
      <c r="AY586" s="236" t="s">
        <v>140</v>
      </c>
    </row>
    <row r="587" spans="1:65" s="13" customFormat="1" ht="11.25">
      <c r="B587" s="215"/>
      <c r="C587" s="216"/>
      <c r="D587" s="217" t="s">
        <v>149</v>
      </c>
      <c r="E587" s="218" t="s">
        <v>1</v>
      </c>
      <c r="F587" s="219" t="s">
        <v>324</v>
      </c>
      <c r="G587" s="216"/>
      <c r="H587" s="218" t="s">
        <v>1</v>
      </c>
      <c r="I587" s="220"/>
      <c r="J587" s="216"/>
      <c r="K587" s="216"/>
      <c r="L587" s="221"/>
      <c r="M587" s="222"/>
      <c r="N587" s="223"/>
      <c r="O587" s="223"/>
      <c r="P587" s="223"/>
      <c r="Q587" s="223"/>
      <c r="R587" s="223"/>
      <c r="S587" s="223"/>
      <c r="T587" s="224"/>
      <c r="AT587" s="225" t="s">
        <v>149</v>
      </c>
      <c r="AU587" s="225" t="s">
        <v>84</v>
      </c>
      <c r="AV587" s="13" t="s">
        <v>82</v>
      </c>
      <c r="AW587" s="13" t="s">
        <v>31</v>
      </c>
      <c r="AX587" s="13" t="s">
        <v>74</v>
      </c>
      <c r="AY587" s="225" t="s">
        <v>140</v>
      </c>
    </row>
    <row r="588" spans="1:65" s="14" customFormat="1" ht="11.25">
      <c r="B588" s="226"/>
      <c r="C588" s="227"/>
      <c r="D588" s="217" t="s">
        <v>149</v>
      </c>
      <c r="E588" s="228" t="s">
        <v>1</v>
      </c>
      <c r="F588" s="229" t="s">
        <v>592</v>
      </c>
      <c r="G588" s="227"/>
      <c r="H588" s="230">
        <v>15.9</v>
      </c>
      <c r="I588" s="231"/>
      <c r="J588" s="227"/>
      <c r="K588" s="227"/>
      <c r="L588" s="232"/>
      <c r="M588" s="233"/>
      <c r="N588" s="234"/>
      <c r="O588" s="234"/>
      <c r="P588" s="234"/>
      <c r="Q588" s="234"/>
      <c r="R588" s="234"/>
      <c r="S588" s="234"/>
      <c r="T588" s="235"/>
      <c r="AT588" s="236" t="s">
        <v>149</v>
      </c>
      <c r="AU588" s="236" t="s">
        <v>84</v>
      </c>
      <c r="AV588" s="14" t="s">
        <v>84</v>
      </c>
      <c r="AW588" s="14" t="s">
        <v>31</v>
      </c>
      <c r="AX588" s="14" t="s">
        <v>74</v>
      </c>
      <c r="AY588" s="236" t="s">
        <v>140</v>
      </c>
    </row>
    <row r="589" spans="1:65" s="15" customFormat="1" ht="11.25">
      <c r="B589" s="237"/>
      <c r="C589" s="238"/>
      <c r="D589" s="217" t="s">
        <v>149</v>
      </c>
      <c r="E589" s="239" t="s">
        <v>1</v>
      </c>
      <c r="F589" s="240" t="s">
        <v>155</v>
      </c>
      <c r="G589" s="238"/>
      <c r="H589" s="241">
        <v>314.89999999999998</v>
      </c>
      <c r="I589" s="242"/>
      <c r="J589" s="238"/>
      <c r="K589" s="238"/>
      <c r="L589" s="243"/>
      <c r="M589" s="244"/>
      <c r="N589" s="245"/>
      <c r="O589" s="245"/>
      <c r="P589" s="245"/>
      <c r="Q589" s="245"/>
      <c r="R589" s="245"/>
      <c r="S589" s="245"/>
      <c r="T589" s="246"/>
      <c r="AT589" s="247" t="s">
        <v>149</v>
      </c>
      <c r="AU589" s="247" t="s">
        <v>84</v>
      </c>
      <c r="AV589" s="15" t="s">
        <v>147</v>
      </c>
      <c r="AW589" s="15" t="s">
        <v>31</v>
      </c>
      <c r="AX589" s="15" t="s">
        <v>82</v>
      </c>
      <c r="AY589" s="247" t="s">
        <v>140</v>
      </c>
    </row>
    <row r="590" spans="1:65" s="2" customFormat="1" ht="24" customHeight="1">
      <c r="A590" s="35"/>
      <c r="B590" s="36"/>
      <c r="C590" s="248" t="s">
        <v>593</v>
      </c>
      <c r="D590" s="248" t="s">
        <v>178</v>
      </c>
      <c r="E590" s="249" t="s">
        <v>594</v>
      </c>
      <c r="F590" s="250" t="s">
        <v>595</v>
      </c>
      <c r="G590" s="251" t="s">
        <v>165</v>
      </c>
      <c r="H590" s="252">
        <v>412.21499999999997</v>
      </c>
      <c r="I590" s="253"/>
      <c r="J590" s="254">
        <f>ROUND(I590*H590,2)</f>
        <v>0</v>
      </c>
      <c r="K590" s="255"/>
      <c r="L590" s="256"/>
      <c r="M590" s="257" t="s">
        <v>1</v>
      </c>
      <c r="N590" s="258" t="s">
        <v>39</v>
      </c>
      <c r="O590" s="72"/>
      <c r="P590" s="211">
        <f>O590*H590</f>
        <v>0</v>
      </c>
      <c r="Q590" s="211">
        <v>5.0000000000000001E-3</v>
      </c>
      <c r="R590" s="211">
        <f>Q590*H590</f>
        <v>2.0610749999999998</v>
      </c>
      <c r="S590" s="211">
        <v>0</v>
      </c>
      <c r="T590" s="212">
        <f>S590*H590</f>
        <v>0</v>
      </c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R590" s="213" t="s">
        <v>304</v>
      </c>
      <c r="AT590" s="213" t="s">
        <v>178</v>
      </c>
      <c r="AU590" s="213" t="s">
        <v>84</v>
      </c>
      <c r="AY590" s="18" t="s">
        <v>140</v>
      </c>
      <c r="BE590" s="214">
        <f>IF(N590="základní",J590,0)</f>
        <v>0</v>
      </c>
      <c r="BF590" s="214">
        <f>IF(N590="snížená",J590,0)</f>
        <v>0</v>
      </c>
      <c r="BG590" s="214">
        <f>IF(N590="zákl. přenesená",J590,0)</f>
        <v>0</v>
      </c>
      <c r="BH590" s="214">
        <f>IF(N590="sníž. přenesená",J590,0)</f>
        <v>0</v>
      </c>
      <c r="BI590" s="214">
        <f>IF(N590="nulová",J590,0)</f>
        <v>0</v>
      </c>
      <c r="BJ590" s="18" t="s">
        <v>82</v>
      </c>
      <c r="BK590" s="214">
        <f>ROUND(I590*H590,2)</f>
        <v>0</v>
      </c>
      <c r="BL590" s="18" t="s">
        <v>233</v>
      </c>
      <c r="BM590" s="213" t="s">
        <v>596</v>
      </c>
    </row>
    <row r="591" spans="1:65" s="13" customFormat="1" ht="11.25">
      <c r="B591" s="215"/>
      <c r="C591" s="216"/>
      <c r="D591" s="217" t="s">
        <v>149</v>
      </c>
      <c r="E591" s="218" t="s">
        <v>1</v>
      </c>
      <c r="F591" s="219" t="s">
        <v>597</v>
      </c>
      <c r="G591" s="216"/>
      <c r="H591" s="218" t="s">
        <v>1</v>
      </c>
      <c r="I591" s="220"/>
      <c r="J591" s="216"/>
      <c r="K591" s="216"/>
      <c r="L591" s="221"/>
      <c r="M591" s="222"/>
      <c r="N591" s="223"/>
      <c r="O591" s="223"/>
      <c r="P591" s="223"/>
      <c r="Q591" s="223"/>
      <c r="R591" s="223"/>
      <c r="S591" s="223"/>
      <c r="T591" s="224"/>
      <c r="AT591" s="225" t="s">
        <v>149</v>
      </c>
      <c r="AU591" s="225" t="s">
        <v>84</v>
      </c>
      <c r="AV591" s="13" t="s">
        <v>82</v>
      </c>
      <c r="AW591" s="13" t="s">
        <v>31</v>
      </c>
      <c r="AX591" s="13" t="s">
        <v>74</v>
      </c>
      <c r="AY591" s="225" t="s">
        <v>140</v>
      </c>
    </row>
    <row r="592" spans="1:65" s="13" customFormat="1" ht="22.5">
      <c r="B592" s="215"/>
      <c r="C592" s="216"/>
      <c r="D592" s="217" t="s">
        <v>149</v>
      </c>
      <c r="E592" s="218" t="s">
        <v>1</v>
      </c>
      <c r="F592" s="219" t="s">
        <v>598</v>
      </c>
      <c r="G592" s="216"/>
      <c r="H592" s="218" t="s">
        <v>1</v>
      </c>
      <c r="I592" s="220"/>
      <c r="J592" s="216"/>
      <c r="K592" s="216"/>
      <c r="L592" s="221"/>
      <c r="M592" s="222"/>
      <c r="N592" s="223"/>
      <c r="O592" s="223"/>
      <c r="P592" s="223"/>
      <c r="Q592" s="223"/>
      <c r="R592" s="223"/>
      <c r="S592" s="223"/>
      <c r="T592" s="224"/>
      <c r="AT592" s="225" t="s">
        <v>149</v>
      </c>
      <c r="AU592" s="225" t="s">
        <v>84</v>
      </c>
      <c r="AV592" s="13" t="s">
        <v>82</v>
      </c>
      <c r="AW592" s="13" t="s">
        <v>31</v>
      </c>
      <c r="AX592" s="13" t="s">
        <v>74</v>
      </c>
      <c r="AY592" s="225" t="s">
        <v>140</v>
      </c>
    </row>
    <row r="593" spans="1:65" s="13" customFormat="1" ht="11.25">
      <c r="B593" s="215"/>
      <c r="C593" s="216"/>
      <c r="D593" s="217" t="s">
        <v>149</v>
      </c>
      <c r="E593" s="218" t="s">
        <v>1</v>
      </c>
      <c r="F593" s="219" t="s">
        <v>253</v>
      </c>
      <c r="G593" s="216"/>
      <c r="H593" s="218" t="s">
        <v>1</v>
      </c>
      <c r="I593" s="220"/>
      <c r="J593" s="216"/>
      <c r="K593" s="216"/>
      <c r="L593" s="221"/>
      <c r="M593" s="222"/>
      <c r="N593" s="223"/>
      <c r="O593" s="223"/>
      <c r="P593" s="223"/>
      <c r="Q593" s="223"/>
      <c r="R593" s="223"/>
      <c r="S593" s="223"/>
      <c r="T593" s="224"/>
      <c r="AT593" s="225" t="s">
        <v>149</v>
      </c>
      <c r="AU593" s="225" t="s">
        <v>84</v>
      </c>
      <c r="AV593" s="13" t="s">
        <v>82</v>
      </c>
      <c r="AW593" s="13" t="s">
        <v>31</v>
      </c>
      <c r="AX593" s="13" t="s">
        <v>74</v>
      </c>
      <c r="AY593" s="225" t="s">
        <v>140</v>
      </c>
    </row>
    <row r="594" spans="1:65" s="14" customFormat="1" ht="11.25">
      <c r="B594" s="226"/>
      <c r="C594" s="227"/>
      <c r="D594" s="217" t="s">
        <v>149</v>
      </c>
      <c r="E594" s="228" t="s">
        <v>1</v>
      </c>
      <c r="F594" s="229" t="s">
        <v>323</v>
      </c>
      <c r="G594" s="227"/>
      <c r="H594" s="230">
        <v>302.73599999999999</v>
      </c>
      <c r="I594" s="231"/>
      <c r="J594" s="227"/>
      <c r="K594" s="227"/>
      <c r="L594" s="232"/>
      <c r="M594" s="233"/>
      <c r="N594" s="234"/>
      <c r="O594" s="234"/>
      <c r="P594" s="234"/>
      <c r="Q594" s="234"/>
      <c r="R594" s="234"/>
      <c r="S594" s="234"/>
      <c r="T594" s="235"/>
      <c r="AT594" s="236" t="s">
        <v>149</v>
      </c>
      <c r="AU594" s="236" t="s">
        <v>84</v>
      </c>
      <c r="AV594" s="14" t="s">
        <v>84</v>
      </c>
      <c r="AW594" s="14" t="s">
        <v>31</v>
      </c>
      <c r="AX594" s="14" t="s">
        <v>74</v>
      </c>
      <c r="AY594" s="236" t="s">
        <v>140</v>
      </c>
    </row>
    <row r="595" spans="1:65" s="13" customFormat="1" ht="11.25">
      <c r="B595" s="215"/>
      <c r="C595" s="216"/>
      <c r="D595" s="217" t="s">
        <v>149</v>
      </c>
      <c r="E595" s="218" t="s">
        <v>1</v>
      </c>
      <c r="F595" s="219" t="s">
        <v>584</v>
      </c>
      <c r="G595" s="216"/>
      <c r="H595" s="218" t="s">
        <v>1</v>
      </c>
      <c r="I595" s="220"/>
      <c r="J595" s="216"/>
      <c r="K595" s="216"/>
      <c r="L595" s="221"/>
      <c r="M595" s="222"/>
      <c r="N595" s="223"/>
      <c r="O595" s="223"/>
      <c r="P595" s="223"/>
      <c r="Q595" s="223"/>
      <c r="R595" s="223"/>
      <c r="S595" s="223"/>
      <c r="T595" s="224"/>
      <c r="AT595" s="225" t="s">
        <v>149</v>
      </c>
      <c r="AU595" s="225" t="s">
        <v>84</v>
      </c>
      <c r="AV595" s="13" t="s">
        <v>82</v>
      </c>
      <c r="AW595" s="13" t="s">
        <v>31</v>
      </c>
      <c r="AX595" s="13" t="s">
        <v>74</v>
      </c>
      <c r="AY595" s="225" t="s">
        <v>140</v>
      </c>
    </row>
    <row r="596" spans="1:65" s="14" customFormat="1" ht="11.25">
      <c r="B596" s="226"/>
      <c r="C596" s="227"/>
      <c r="D596" s="217" t="s">
        <v>149</v>
      </c>
      <c r="E596" s="228" t="s">
        <v>1</v>
      </c>
      <c r="F596" s="229" t="s">
        <v>311</v>
      </c>
      <c r="G596" s="227"/>
      <c r="H596" s="230">
        <v>89.85</v>
      </c>
      <c r="I596" s="231"/>
      <c r="J596" s="227"/>
      <c r="K596" s="227"/>
      <c r="L596" s="232"/>
      <c r="M596" s="233"/>
      <c r="N596" s="234"/>
      <c r="O596" s="234"/>
      <c r="P596" s="234"/>
      <c r="Q596" s="234"/>
      <c r="R596" s="234"/>
      <c r="S596" s="234"/>
      <c r="T596" s="235"/>
      <c r="AT596" s="236" t="s">
        <v>149</v>
      </c>
      <c r="AU596" s="236" t="s">
        <v>84</v>
      </c>
      <c r="AV596" s="14" t="s">
        <v>84</v>
      </c>
      <c r="AW596" s="14" t="s">
        <v>31</v>
      </c>
      <c r="AX596" s="14" t="s">
        <v>74</v>
      </c>
      <c r="AY596" s="236" t="s">
        <v>140</v>
      </c>
    </row>
    <row r="597" spans="1:65" s="15" customFormat="1" ht="11.25">
      <c r="B597" s="237"/>
      <c r="C597" s="238"/>
      <c r="D597" s="217" t="s">
        <v>149</v>
      </c>
      <c r="E597" s="239" t="s">
        <v>1</v>
      </c>
      <c r="F597" s="240" t="s">
        <v>155</v>
      </c>
      <c r="G597" s="238"/>
      <c r="H597" s="241">
        <v>392.58600000000001</v>
      </c>
      <c r="I597" s="242"/>
      <c r="J597" s="238"/>
      <c r="K597" s="238"/>
      <c r="L597" s="243"/>
      <c r="M597" s="244"/>
      <c r="N597" s="245"/>
      <c r="O597" s="245"/>
      <c r="P597" s="245"/>
      <c r="Q597" s="245"/>
      <c r="R597" s="245"/>
      <c r="S597" s="245"/>
      <c r="T597" s="246"/>
      <c r="AT597" s="247" t="s">
        <v>149</v>
      </c>
      <c r="AU597" s="247" t="s">
        <v>84</v>
      </c>
      <c r="AV597" s="15" t="s">
        <v>147</v>
      </c>
      <c r="AW597" s="15" t="s">
        <v>31</v>
      </c>
      <c r="AX597" s="15" t="s">
        <v>82</v>
      </c>
      <c r="AY597" s="247" t="s">
        <v>140</v>
      </c>
    </row>
    <row r="598" spans="1:65" s="14" customFormat="1" ht="11.25">
      <c r="B598" s="226"/>
      <c r="C598" s="227"/>
      <c r="D598" s="217" t="s">
        <v>149</v>
      </c>
      <c r="E598" s="227"/>
      <c r="F598" s="229" t="s">
        <v>599</v>
      </c>
      <c r="G598" s="227"/>
      <c r="H598" s="230">
        <v>412.21499999999997</v>
      </c>
      <c r="I598" s="231"/>
      <c r="J598" s="227"/>
      <c r="K598" s="227"/>
      <c r="L598" s="232"/>
      <c r="M598" s="233"/>
      <c r="N598" s="234"/>
      <c r="O598" s="234"/>
      <c r="P598" s="234"/>
      <c r="Q598" s="234"/>
      <c r="R598" s="234"/>
      <c r="S598" s="234"/>
      <c r="T598" s="235"/>
      <c r="AT598" s="236" t="s">
        <v>149</v>
      </c>
      <c r="AU598" s="236" t="s">
        <v>84</v>
      </c>
      <c r="AV598" s="14" t="s">
        <v>84</v>
      </c>
      <c r="AW598" s="14" t="s">
        <v>4</v>
      </c>
      <c r="AX598" s="14" t="s">
        <v>82</v>
      </c>
      <c r="AY598" s="236" t="s">
        <v>140</v>
      </c>
    </row>
    <row r="599" spans="1:65" s="2" customFormat="1" ht="24" customHeight="1">
      <c r="A599" s="35"/>
      <c r="B599" s="36"/>
      <c r="C599" s="201" t="s">
        <v>600</v>
      </c>
      <c r="D599" s="201" t="s">
        <v>143</v>
      </c>
      <c r="E599" s="202" t="s">
        <v>601</v>
      </c>
      <c r="F599" s="203" t="s">
        <v>602</v>
      </c>
      <c r="G599" s="204" t="s">
        <v>146</v>
      </c>
      <c r="H599" s="205">
        <v>28.7</v>
      </c>
      <c r="I599" s="206"/>
      <c r="J599" s="207">
        <f>ROUND(I599*H599,2)</f>
        <v>0</v>
      </c>
      <c r="K599" s="208"/>
      <c r="L599" s="40"/>
      <c r="M599" s="209" t="s">
        <v>1</v>
      </c>
      <c r="N599" s="210" t="s">
        <v>39</v>
      </c>
      <c r="O599" s="72"/>
      <c r="P599" s="211">
        <f>O599*H599</f>
        <v>0</v>
      </c>
      <c r="Q599" s="211">
        <v>5.0800000000000003E-3</v>
      </c>
      <c r="R599" s="211">
        <f>Q599*H599</f>
        <v>0.14579600000000001</v>
      </c>
      <c r="S599" s="211">
        <v>0</v>
      </c>
      <c r="T599" s="212">
        <f>S599*H599</f>
        <v>0</v>
      </c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R599" s="213" t="s">
        <v>233</v>
      </c>
      <c r="AT599" s="213" t="s">
        <v>143</v>
      </c>
      <c r="AU599" s="213" t="s">
        <v>84</v>
      </c>
      <c r="AY599" s="18" t="s">
        <v>140</v>
      </c>
      <c r="BE599" s="214">
        <f>IF(N599="základní",J599,0)</f>
        <v>0</v>
      </c>
      <c r="BF599" s="214">
        <f>IF(N599="snížená",J599,0)</f>
        <v>0</v>
      </c>
      <c r="BG599" s="214">
        <f>IF(N599="zákl. přenesená",J599,0)</f>
        <v>0</v>
      </c>
      <c r="BH599" s="214">
        <f>IF(N599="sníž. přenesená",J599,0)</f>
        <v>0</v>
      </c>
      <c r="BI599" s="214">
        <f>IF(N599="nulová",J599,0)</f>
        <v>0</v>
      </c>
      <c r="BJ599" s="18" t="s">
        <v>82</v>
      </c>
      <c r="BK599" s="214">
        <f>ROUND(I599*H599,2)</f>
        <v>0</v>
      </c>
      <c r="BL599" s="18" t="s">
        <v>233</v>
      </c>
      <c r="BM599" s="213" t="s">
        <v>603</v>
      </c>
    </row>
    <row r="600" spans="1:65" s="13" customFormat="1" ht="11.25">
      <c r="B600" s="215"/>
      <c r="C600" s="216"/>
      <c r="D600" s="217" t="s">
        <v>149</v>
      </c>
      <c r="E600" s="218" t="s">
        <v>1</v>
      </c>
      <c r="F600" s="219" t="s">
        <v>604</v>
      </c>
      <c r="G600" s="216"/>
      <c r="H600" s="218" t="s">
        <v>1</v>
      </c>
      <c r="I600" s="220"/>
      <c r="J600" s="216"/>
      <c r="K600" s="216"/>
      <c r="L600" s="221"/>
      <c r="M600" s="222"/>
      <c r="N600" s="223"/>
      <c r="O600" s="223"/>
      <c r="P600" s="223"/>
      <c r="Q600" s="223"/>
      <c r="R600" s="223"/>
      <c r="S600" s="223"/>
      <c r="T600" s="224"/>
      <c r="AT600" s="225" t="s">
        <v>149</v>
      </c>
      <c r="AU600" s="225" t="s">
        <v>84</v>
      </c>
      <c r="AV600" s="13" t="s">
        <v>82</v>
      </c>
      <c r="AW600" s="13" t="s">
        <v>31</v>
      </c>
      <c r="AX600" s="13" t="s">
        <v>74</v>
      </c>
      <c r="AY600" s="225" t="s">
        <v>140</v>
      </c>
    </row>
    <row r="601" spans="1:65" s="13" customFormat="1" ht="11.25">
      <c r="B601" s="215"/>
      <c r="C601" s="216"/>
      <c r="D601" s="217" t="s">
        <v>149</v>
      </c>
      <c r="E601" s="218" t="s">
        <v>1</v>
      </c>
      <c r="F601" s="219" t="s">
        <v>605</v>
      </c>
      <c r="G601" s="216"/>
      <c r="H601" s="218" t="s">
        <v>1</v>
      </c>
      <c r="I601" s="220"/>
      <c r="J601" s="216"/>
      <c r="K601" s="216"/>
      <c r="L601" s="221"/>
      <c r="M601" s="222"/>
      <c r="N601" s="223"/>
      <c r="O601" s="223"/>
      <c r="P601" s="223"/>
      <c r="Q601" s="223"/>
      <c r="R601" s="223"/>
      <c r="S601" s="223"/>
      <c r="T601" s="224"/>
      <c r="AT601" s="225" t="s">
        <v>149</v>
      </c>
      <c r="AU601" s="225" t="s">
        <v>84</v>
      </c>
      <c r="AV601" s="13" t="s">
        <v>82</v>
      </c>
      <c r="AW601" s="13" t="s">
        <v>31</v>
      </c>
      <c r="AX601" s="13" t="s">
        <v>74</v>
      </c>
      <c r="AY601" s="225" t="s">
        <v>140</v>
      </c>
    </row>
    <row r="602" spans="1:65" s="14" customFormat="1" ht="11.25">
      <c r="B602" s="226"/>
      <c r="C602" s="227"/>
      <c r="D602" s="217" t="s">
        <v>149</v>
      </c>
      <c r="E602" s="228" t="s">
        <v>1</v>
      </c>
      <c r="F602" s="229" t="s">
        <v>606</v>
      </c>
      <c r="G602" s="227"/>
      <c r="H602" s="230">
        <v>19.7</v>
      </c>
      <c r="I602" s="231"/>
      <c r="J602" s="227"/>
      <c r="K602" s="227"/>
      <c r="L602" s="232"/>
      <c r="M602" s="233"/>
      <c r="N602" s="234"/>
      <c r="O602" s="234"/>
      <c r="P602" s="234"/>
      <c r="Q602" s="234"/>
      <c r="R602" s="234"/>
      <c r="S602" s="234"/>
      <c r="T602" s="235"/>
      <c r="AT602" s="236" t="s">
        <v>149</v>
      </c>
      <c r="AU602" s="236" t="s">
        <v>84</v>
      </c>
      <c r="AV602" s="14" t="s">
        <v>84</v>
      </c>
      <c r="AW602" s="14" t="s">
        <v>31</v>
      </c>
      <c r="AX602" s="14" t="s">
        <v>74</v>
      </c>
      <c r="AY602" s="236" t="s">
        <v>140</v>
      </c>
    </row>
    <row r="603" spans="1:65" s="13" customFormat="1" ht="11.25">
      <c r="B603" s="215"/>
      <c r="C603" s="216"/>
      <c r="D603" s="217" t="s">
        <v>149</v>
      </c>
      <c r="E603" s="218" t="s">
        <v>1</v>
      </c>
      <c r="F603" s="219" t="s">
        <v>607</v>
      </c>
      <c r="G603" s="216"/>
      <c r="H603" s="218" t="s">
        <v>1</v>
      </c>
      <c r="I603" s="220"/>
      <c r="J603" s="216"/>
      <c r="K603" s="216"/>
      <c r="L603" s="221"/>
      <c r="M603" s="222"/>
      <c r="N603" s="223"/>
      <c r="O603" s="223"/>
      <c r="P603" s="223"/>
      <c r="Q603" s="223"/>
      <c r="R603" s="223"/>
      <c r="S603" s="223"/>
      <c r="T603" s="224"/>
      <c r="AT603" s="225" t="s">
        <v>149</v>
      </c>
      <c r="AU603" s="225" t="s">
        <v>84</v>
      </c>
      <c r="AV603" s="13" t="s">
        <v>82</v>
      </c>
      <c r="AW603" s="13" t="s">
        <v>31</v>
      </c>
      <c r="AX603" s="13" t="s">
        <v>74</v>
      </c>
      <c r="AY603" s="225" t="s">
        <v>140</v>
      </c>
    </row>
    <row r="604" spans="1:65" s="14" customFormat="1" ht="11.25">
      <c r="B604" s="226"/>
      <c r="C604" s="227"/>
      <c r="D604" s="217" t="s">
        <v>149</v>
      </c>
      <c r="E604" s="228" t="s">
        <v>1</v>
      </c>
      <c r="F604" s="229" t="s">
        <v>197</v>
      </c>
      <c r="G604" s="227"/>
      <c r="H604" s="230">
        <v>9</v>
      </c>
      <c r="I604" s="231"/>
      <c r="J604" s="227"/>
      <c r="K604" s="227"/>
      <c r="L604" s="232"/>
      <c r="M604" s="233"/>
      <c r="N604" s="234"/>
      <c r="O604" s="234"/>
      <c r="P604" s="234"/>
      <c r="Q604" s="234"/>
      <c r="R604" s="234"/>
      <c r="S604" s="234"/>
      <c r="T604" s="235"/>
      <c r="AT604" s="236" t="s">
        <v>149</v>
      </c>
      <c r="AU604" s="236" t="s">
        <v>84</v>
      </c>
      <c r="AV604" s="14" t="s">
        <v>84</v>
      </c>
      <c r="AW604" s="14" t="s">
        <v>31</v>
      </c>
      <c r="AX604" s="14" t="s">
        <v>74</v>
      </c>
      <c r="AY604" s="236" t="s">
        <v>140</v>
      </c>
    </row>
    <row r="605" spans="1:65" s="15" customFormat="1" ht="11.25">
      <c r="B605" s="237"/>
      <c r="C605" s="238"/>
      <c r="D605" s="217" t="s">
        <v>149</v>
      </c>
      <c r="E605" s="239" t="s">
        <v>1</v>
      </c>
      <c r="F605" s="240" t="s">
        <v>155</v>
      </c>
      <c r="G605" s="238"/>
      <c r="H605" s="241">
        <v>28.7</v>
      </c>
      <c r="I605" s="242"/>
      <c r="J605" s="238"/>
      <c r="K605" s="238"/>
      <c r="L605" s="243"/>
      <c r="M605" s="244"/>
      <c r="N605" s="245"/>
      <c r="O605" s="245"/>
      <c r="P605" s="245"/>
      <c r="Q605" s="245"/>
      <c r="R605" s="245"/>
      <c r="S605" s="245"/>
      <c r="T605" s="246"/>
      <c r="AT605" s="247" t="s">
        <v>149</v>
      </c>
      <c r="AU605" s="247" t="s">
        <v>84</v>
      </c>
      <c r="AV605" s="15" t="s">
        <v>147</v>
      </c>
      <c r="AW605" s="15" t="s">
        <v>31</v>
      </c>
      <c r="AX605" s="15" t="s">
        <v>82</v>
      </c>
      <c r="AY605" s="247" t="s">
        <v>140</v>
      </c>
    </row>
    <row r="606" spans="1:65" s="2" customFormat="1" ht="24" customHeight="1">
      <c r="A606" s="35"/>
      <c r="B606" s="36"/>
      <c r="C606" s="248" t="s">
        <v>608</v>
      </c>
      <c r="D606" s="248" t="s">
        <v>178</v>
      </c>
      <c r="E606" s="249" t="s">
        <v>609</v>
      </c>
      <c r="F606" s="250" t="s">
        <v>610</v>
      </c>
      <c r="G606" s="251" t="s">
        <v>146</v>
      </c>
      <c r="H606" s="252">
        <v>28.7</v>
      </c>
      <c r="I606" s="253"/>
      <c r="J606" s="254">
        <f>ROUND(I606*H606,2)</f>
        <v>0</v>
      </c>
      <c r="K606" s="255"/>
      <c r="L606" s="256"/>
      <c r="M606" s="257" t="s">
        <v>1</v>
      </c>
      <c r="N606" s="258" t="s">
        <v>39</v>
      </c>
      <c r="O606" s="72"/>
      <c r="P606" s="211">
        <f>O606*H606</f>
        <v>0</v>
      </c>
      <c r="Q606" s="211">
        <v>5.9999999999999995E-4</v>
      </c>
      <c r="R606" s="211">
        <f>Q606*H606</f>
        <v>1.7219999999999999E-2</v>
      </c>
      <c r="S606" s="211">
        <v>0</v>
      </c>
      <c r="T606" s="212">
        <f>S606*H606</f>
        <v>0</v>
      </c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R606" s="213" t="s">
        <v>304</v>
      </c>
      <c r="AT606" s="213" t="s">
        <v>178</v>
      </c>
      <c r="AU606" s="213" t="s">
        <v>84</v>
      </c>
      <c r="AY606" s="18" t="s">
        <v>140</v>
      </c>
      <c r="BE606" s="214">
        <f>IF(N606="základní",J606,0)</f>
        <v>0</v>
      </c>
      <c r="BF606" s="214">
        <f>IF(N606="snížená",J606,0)</f>
        <v>0</v>
      </c>
      <c r="BG606" s="214">
        <f>IF(N606="zákl. přenesená",J606,0)</f>
        <v>0</v>
      </c>
      <c r="BH606" s="214">
        <f>IF(N606="sníž. přenesená",J606,0)</f>
        <v>0</v>
      </c>
      <c r="BI606" s="214">
        <f>IF(N606="nulová",J606,0)</f>
        <v>0</v>
      </c>
      <c r="BJ606" s="18" t="s">
        <v>82</v>
      </c>
      <c r="BK606" s="214">
        <f>ROUND(I606*H606,2)</f>
        <v>0</v>
      </c>
      <c r="BL606" s="18" t="s">
        <v>233</v>
      </c>
      <c r="BM606" s="213" t="s">
        <v>611</v>
      </c>
    </row>
    <row r="607" spans="1:65" s="13" customFormat="1" ht="11.25">
      <c r="B607" s="215"/>
      <c r="C607" s="216"/>
      <c r="D607" s="217" t="s">
        <v>149</v>
      </c>
      <c r="E607" s="218" t="s">
        <v>1</v>
      </c>
      <c r="F607" s="219" t="s">
        <v>604</v>
      </c>
      <c r="G607" s="216"/>
      <c r="H607" s="218" t="s">
        <v>1</v>
      </c>
      <c r="I607" s="220"/>
      <c r="J607" s="216"/>
      <c r="K607" s="216"/>
      <c r="L607" s="221"/>
      <c r="M607" s="222"/>
      <c r="N607" s="223"/>
      <c r="O607" s="223"/>
      <c r="P607" s="223"/>
      <c r="Q607" s="223"/>
      <c r="R607" s="223"/>
      <c r="S607" s="223"/>
      <c r="T607" s="224"/>
      <c r="AT607" s="225" t="s">
        <v>149</v>
      </c>
      <c r="AU607" s="225" t="s">
        <v>84</v>
      </c>
      <c r="AV607" s="13" t="s">
        <v>82</v>
      </c>
      <c r="AW607" s="13" t="s">
        <v>31</v>
      </c>
      <c r="AX607" s="13" t="s">
        <v>74</v>
      </c>
      <c r="AY607" s="225" t="s">
        <v>140</v>
      </c>
    </row>
    <row r="608" spans="1:65" s="13" customFormat="1" ht="11.25">
      <c r="B608" s="215"/>
      <c r="C608" s="216"/>
      <c r="D608" s="217" t="s">
        <v>149</v>
      </c>
      <c r="E608" s="218" t="s">
        <v>1</v>
      </c>
      <c r="F608" s="219" t="s">
        <v>605</v>
      </c>
      <c r="G608" s="216"/>
      <c r="H608" s="218" t="s">
        <v>1</v>
      </c>
      <c r="I608" s="220"/>
      <c r="J608" s="216"/>
      <c r="K608" s="216"/>
      <c r="L608" s="221"/>
      <c r="M608" s="222"/>
      <c r="N608" s="223"/>
      <c r="O608" s="223"/>
      <c r="P608" s="223"/>
      <c r="Q608" s="223"/>
      <c r="R608" s="223"/>
      <c r="S608" s="223"/>
      <c r="T608" s="224"/>
      <c r="AT608" s="225" t="s">
        <v>149</v>
      </c>
      <c r="AU608" s="225" t="s">
        <v>84</v>
      </c>
      <c r="AV608" s="13" t="s">
        <v>82</v>
      </c>
      <c r="AW608" s="13" t="s">
        <v>31</v>
      </c>
      <c r="AX608" s="13" t="s">
        <v>74</v>
      </c>
      <c r="AY608" s="225" t="s">
        <v>140</v>
      </c>
    </row>
    <row r="609" spans="1:65" s="14" customFormat="1" ht="11.25">
      <c r="B609" s="226"/>
      <c r="C609" s="227"/>
      <c r="D609" s="217" t="s">
        <v>149</v>
      </c>
      <c r="E609" s="228" t="s">
        <v>1</v>
      </c>
      <c r="F609" s="229" t="s">
        <v>606</v>
      </c>
      <c r="G609" s="227"/>
      <c r="H609" s="230">
        <v>19.7</v>
      </c>
      <c r="I609" s="231"/>
      <c r="J609" s="227"/>
      <c r="K609" s="227"/>
      <c r="L609" s="232"/>
      <c r="M609" s="233"/>
      <c r="N609" s="234"/>
      <c r="O609" s="234"/>
      <c r="P609" s="234"/>
      <c r="Q609" s="234"/>
      <c r="R609" s="234"/>
      <c r="S609" s="234"/>
      <c r="T609" s="235"/>
      <c r="AT609" s="236" t="s">
        <v>149</v>
      </c>
      <c r="AU609" s="236" t="s">
        <v>84</v>
      </c>
      <c r="AV609" s="14" t="s">
        <v>84</v>
      </c>
      <c r="AW609" s="14" t="s">
        <v>31</v>
      </c>
      <c r="AX609" s="14" t="s">
        <v>74</v>
      </c>
      <c r="AY609" s="236" t="s">
        <v>140</v>
      </c>
    </row>
    <row r="610" spans="1:65" s="13" customFormat="1" ht="11.25">
      <c r="B610" s="215"/>
      <c r="C610" s="216"/>
      <c r="D610" s="217" t="s">
        <v>149</v>
      </c>
      <c r="E610" s="218" t="s">
        <v>1</v>
      </c>
      <c r="F610" s="219" t="s">
        <v>607</v>
      </c>
      <c r="G610" s="216"/>
      <c r="H610" s="218" t="s">
        <v>1</v>
      </c>
      <c r="I610" s="220"/>
      <c r="J610" s="216"/>
      <c r="K610" s="216"/>
      <c r="L610" s="221"/>
      <c r="M610" s="222"/>
      <c r="N610" s="223"/>
      <c r="O610" s="223"/>
      <c r="P610" s="223"/>
      <c r="Q610" s="223"/>
      <c r="R610" s="223"/>
      <c r="S610" s="223"/>
      <c r="T610" s="224"/>
      <c r="AT610" s="225" t="s">
        <v>149</v>
      </c>
      <c r="AU610" s="225" t="s">
        <v>84</v>
      </c>
      <c r="AV610" s="13" t="s">
        <v>82</v>
      </c>
      <c r="AW610" s="13" t="s">
        <v>31</v>
      </c>
      <c r="AX610" s="13" t="s">
        <v>74</v>
      </c>
      <c r="AY610" s="225" t="s">
        <v>140</v>
      </c>
    </row>
    <row r="611" spans="1:65" s="14" customFormat="1" ht="11.25">
      <c r="B611" s="226"/>
      <c r="C611" s="227"/>
      <c r="D611" s="217" t="s">
        <v>149</v>
      </c>
      <c r="E611" s="228" t="s">
        <v>1</v>
      </c>
      <c r="F611" s="229" t="s">
        <v>197</v>
      </c>
      <c r="G611" s="227"/>
      <c r="H611" s="230">
        <v>9</v>
      </c>
      <c r="I611" s="231"/>
      <c r="J611" s="227"/>
      <c r="K611" s="227"/>
      <c r="L611" s="232"/>
      <c r="M611" s="233"/>
      <c r="N611" s="234"/>
      <c r="O611" s="234"/>
      <c r="P611" s="234"/>
      <c r="Q611" s="234"/>
      <c r="R611" s="234"/>
      <c r="S611" s="234"/>
      <c r="T611" s="235"/>
      <c r="AT611" s="236" t="s">
        <v>149</v>
      </c>
      <c r="AU611" s="236" t="s">
        <v>84</v>
      </c>
      <c r="AV611" s="14" t="s">
        <v>84</v>
      </c>
      <c r="AW611" s="14" t="s">
        <v>31</v>
      </c>
      <c r="AX611" s="14" t="s">
        <v>74</v>
      </c>
      <c r="AY611" s="236" t="s">
        <v>140</v>
      </c>
    </row>
    <row r="612" spans="1:65" s="15" customFormat="1" ht="11.25">
      <c r="B612" s="237"/>
      <c r="C612" s="238"/>
      <c r="D612" s="217" t="s">
        <v>149</v>
      </c>
      <c r="E612" s="239" t="s">
        <v>1</v>
      </c>
      <c r="F612" s="240" t="s">
        <v>155</v>
      </c>
      <c r="G612" s="238"/>
      <c r="H612" s="241">
        <v>28.7</v>
      </c>
      <c r="I612" s="242"/>
      <c r="J612" s="238"/>
      <c r="K612" s="238"/>
      <c r="L612" s="243"/>
      <c r="M612" s="244"/>
      <c r="N612" s="245"/>
      <c r="O612" s="245"/>
      <c r="P612" s="245"/>
      <c r="Q612" s="245"/>
      <c r="R612" s="245"/>
      <c r="S612" s="245"/>
      <c r="T612" s="246"/>
      <c r="AT612" s="247" t="s">
        <v>149</v>
      </c>
      <c r="AU612" s="247" t="s">
        <v>84</v>
      </c>
      <c r="AV612" s="15" t="s">
        <v>147</v>
      </c>
      <c r="AW612" s="15" t="s">
        <v>31</v>
      </c>
      <c r="AX612" s="15" t="s">
        <v>82</v>
      </c>
      <c r="AY612" s="247" t="s">
        <v>140</v>
      </c>
    </row>
    <row r="613" spans="1:65" s="2" customFormat="1" ht="24" customHeight="1">
      <c r="A613" s="35"/>
      <c r="B613" s="36"/>
      <c r="C613" s="201" t="s">
        <v>612</v>
      </c>
      <c r="D613" s="201" t="s">
        <v>143</v>
      </c>
      <c r="E613" s="202" t="s">
        <v>613</v>
      </c>
      <c r="F613" s="203" t="s">
        <v>614</v>
      </c>
      <c r="G613" s="204" t="s">
        <v>146</v>
      </c>
      <c r="H613" s="205">
        <v>65.2</v>
      </c>
      <c r="I613" s="206"/>
      <c r="J613" s="207">
        <f>ROUND(I613*H613,2)</f>
        <v>0</v>
      </c>
      <c r="K613" s="208"/>
      <c r="L613" s="40"/>
      <c r="M613" s="209" t="s">
        <v>1</v>
      </c>
      <c r="N613" s="210" t="s">
        <v>39</v>
      </c>
      <c r="O613" s="72"/>
      <c r="P613" s="211">
        <f>O613*H613</f>
        <v>0</v>
      </c>
      <c r="Q613" s="211">
        <v>1.8400000000000001E-3</v>
      </c>
      <c r="R613" s="211">
        <f>Q613*H613</f>
        <v>0.11996800000000001</v>
      </c>
      <c r="S613" s="211">
        <v>0</v>
      </c>
      <c r="T613" s="212">
        <f>S613*H613</f>
        <v>0</v>
      </c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R613" s="213" t="s">
        <v>233</v>
      </c>
      <c r="AT613" s="213" t="s">
        <v>143</v>
      </c>
      <c r="AU613" s="213" t="s">
        <v>84</v>
      </c>
      <c r="AY613" s="18" t="s">
        <v>140</v>
      </c>
      <c r="BE613" s="214">
        <f>IF(N613="základní",J613,0)</f>
        <v>0</v>
      </c>
      <c r="BF613" s="214">
        <f>IF(N613="snížená",J613,0)</f>
        <v>0</v>
      </c>
      <c r="BG613" s="214">
        <f>IF(N613="zákl. přenesená",J613,0)</f>
        <v>0</v>
      </c>
      <c r="BH613" s="214">
        <f>IF(N613="sníž. přenesená",J613,0)</f>
        <v>0</v>
      </c>
      <c r="BI613" s="214">
        <f>IF(N613="nulová",J613,0)</f>
        <v>0</v>
      </c>
      <c r="BJ613" s="18" t="s">
        <v>82</v>
      </c>
      <c r="BK613" s="214">
        <f>ROUND(I613*H613,2)</f>
        <v>0</v>
      </c>
      <c r="BL613" s="18" t="s">
        <v>233</v>
      </c>
      <c r="BM613" s="213" t="s">
        <v>615</v>
      </c>
    </row>
    <row r="614" spans="1:65" s="13" customFormat="1" ht="11.25">
      <c r="B614" s="215"/>
      <c r="C614" s="216"/>
      <c r="D614" s="217" t="s">
        <v>149</v>
      </c>
      <c r="E614" s="218" t="s">
        <v>1</v>
      </c>
      <c r="F614" s="219" t="s">
        <v>616</v>
      </c>
      <c r="G614" s="216"/>
      <c r="H614" s="218" t="s">
        <v>1</v>
      </c>
      <c r="I614" s="220"/>
      <c r="J614" s="216"/>
      <c r="K614" s="216"/>
      <c r="L614" s="221"/>
      <c r="M614" s="222"/>
      <c r="N614" s="223"/>
      <c r="O614" s="223"/>
      <c r="P614" s="223"/>
      <c r="Q614" s="223"/>
      <c r="R614" s="223"/>
      <c r="S614" s="223"/>
      <c r="T614" s="224"/>
      <c r="AT614" s="225" t="s">
        <v>149</v>
      </c>
      <c r="AU614" s="225" t="s">
        <v>84</v>
      </c>
      <c r="AV614" s="13" t="s">
        <v>82</v>
      </c>
      <c r="AW614" s="13" t="s">
        <v>31</v>
      </c>
      <c r="AX614" s="13" t="s">
        <v>74</v>
      </c>
      <c r="AY614" s="225" t="s">
        <v>140</v>
      </c>
    </row>
    <row r="615" spans="1:65" s="14" customFormat="1" ht="11.25">
      <c r="B615" s="226"/>
      <c r="C615" s="227"/>
      <c r="D615" s="217" t="s">
        <v>149</v>
      </c>
      <c r="E615" s="228" t="s">
        <v>1</v>
      </c>
      <c r="F615" s="229" t="s">
        <v>617</v>
      </c>
      <c r="G615" s="227"/>
      <c r="H615" s="230">
        <v>47.2</v>
      </c>
      <c r="I615" s="231"/>
      <c r="J615" s="227"/>
      <c r="K615" s="227"/>
      <c r="L615" s="232"/>
      <c r="M615" s="233"/>
      <c r="N615" s="234"/>
      <c r="O615" s="234"/>
      <c r="P615" s="234"/>
      <c r="Q615" s="234"/>
      <c r="R615" s="234"/>
      <c r="S615" s="234"/>
      <c r="T615" s="235"/>
      <c r="AT615" s="236" t="s">
        <v>149</v>
      </c>
      <c r="AU615" s="236" t="s">
        <v>84</v>
      </c>
      <c r="AV615" s="14" t="s">
        <v>84</v>
      </c>
      <c r="AW615" s="14" t="s">
        <v>31</v>
      </c>
      <c r="AX615" s="14" t="s">
        <v>74</v>
      </c>
      <c r="AY615" s="236" t="s">
        <v>140</v>
      </c>
    </row>
    <row r="616" spans="1:65" s="13" customFormat="1" ht="11.25">
      <c r="B616" s="215"/>
      <c r="C616" s="216"/>
      <c r="D616" s="217" t="s">
        <v>149</v>
      </c>
      <c r="E616" s="218" t="s">
        <v>1</v>
      </c>
      <c r="F616" s="219" t="s">
        <v>618</v>
      </c>
      <c r="G616" s="216"/>
      <c r="H616" s="218" t="s">
        <v>1</v>
      </c>
      <c r="I616" s="220"/>
      <c r="J616" s="216"/>
      <c r="K616" s="216"/>
      <c r="L616" s="221"/>
      <c r="M616" s="222"/>
      <c r="N616" s="223"/>
      <c r="O616" s="223"/>
      <c r="P616" s="223"/>
      <c r="Q616" s="223"/>
      <c r="R616" s="223"/>
      <c r="S616" s="223"/>
      <c r="T616" s="224"/>
      <c r="AT616" s="225" t="s">
        <v>149</v>
      </c>
      <c r="AU616" s="225" t="s">
        <v>84</v>
      </c>
      <c r="AV616" s="13" t="s">
        <v>82</v>
      </c>
      <c r="AW616" s="13" t="s">
        <v>31</v>
      </c>
      <c r="AX616" s="13" t="s">
        <v>74</v>
      </c>
      <c r="AY616" s="225" t="s">
        <v>140</v>
      </c>
    </row>
    <row r="617" spans="1:65" s="14" customFormat="1" ht="11.25">
      <c r="B617" s="226"/>
      <c r="C617" s="227"/>
      <c r="D617" s="217" t="s">
        <v>149</v>
      </c>
      <c r="E617" s="228" t="s">
        <v>1</v>
      </c>
      <c r="F617" s="229" t="s">
        <v>245</v>
      </c>
      <c r="G617" s="227"/>
      <c r="H617" s="230">
        <v>18</v>
      </c>
      <c r="I617" s="231"/>
      <c r="J617" s="227"/>
      <c r="K617" s="227"/>
      <c r="L617" s="232"/>
      <c r="M617" s="233"/>
      <c r="N617" s="234"/>
      <c r="O617" s="234"/>
      <c r="P617" s="234"/>
      <c r="Q617" s="234"/>
      <c r="R617" s="234"/>
      <c r="S617" s="234"/>
      <c r="T617" s="235"/>
      <c r="AT617" s="236" t="s">
        <v>149</v>
      </c>
      <c r="AU617" s="236" t="s">
        <v>84</v>
      </c>
      <c r="AV617" s="14" t="s">
        <v>84</v>
      </c>
      <c r="AW617" s="14" t="s">
        <v>31</v>
      </c>
      <c r="AX617" s="14" t="s">
        <v>74</v>
      </c>
      <c r="AY617" s="236" t="s">
        <v>140</v>
      </c>
    </row>
    <row r="618" spans="1:65" s="15" customFormat="1" ht="11.25">
      <c r="B618" s="237"/>
      <c r="C618" s="238"/>
      <c r="D618" s="217" t="s">
        <v>149</v>
      </c>
      <c r="E618" s="239" t="s">
        <v>1</v>
      </c>
      <c r="F618" s="240" t="s">
        <v>155</v>
      </c>
      <c r="G618" s="238"/>
      <c r="H618" s="241">
        <v>65.2</v>
      </c>
      <c r="I618" s="242"/>
      <c r="J618" s="238"/>
      <c r="K618" s="238"/>
      <c r="L618" s="243"/>
      <c r="M618" s="244"/>
      <c r="N618" s="245"/>
      <c r="O618" s="245"/>
      <c r="P618" s="245"/>
      <c r="Q618" s="245"/>
      <c r="R618" s="245"/>
      <c r="S618" s="245"/>
      <c r="T618" s="246"/>
      <c r="AT618" s="247" t="s">
        <v>149</v>
      </c>
      <c r="AU618" s="247" t="s">
        <v>84</v>
      </c>
      <c r="AV618" s="15" t="s">
        <v>147</v>
      </c>
      <c r="AW618" s="15" t="s">
        <v>31</v>
      </c>
      <c r="AX618" s="15" t="s">
        <v>82</v>
      </c>
      <c r="AY618" s="247" t="s">
        <v>140</v>
      </c>
    </row>
    <row r="619" spans="1:65" s="2" customFormat="1" ht="24" customHeight="1">
      <c r="A619" s="35"/>
      <c r="B619" s="36"/>
      <c r="C619" s="201" t="s">
        <v>619</v>
      </c>
      <c r="D619" s="201" t="s">
        <v>143</v>
      </c>
      <c r="E619" s="202" t="s">
        <v>620</v>
      </c>
      <c r="F619" s="203" t="s">
        <v>621</v>
      </c>
      <c r="G619" s="204" t="s">
        <v>146</v>
      </c>
      <c r="H619" s="205">
        <v>7.6</v>
      </c>
      <c r="I619" s="206"/>
      <c r="J619" s="207">
        <f>ROUND(I619*H619,2)</f>
        <v>0</v>
      </c>
      <c r="K619" s="208"/>
      <c r="L619" s="40"/>
      <c r="M619" s="209" t="s">
        <v>1</v>
      </c>
      <c r="N619" s="210" t="s">
        <v>39</v>
      </c>
      <c r="O619" s="72"/>
      <c r="P619" s="211">
        <f>O619*H619</f>
        <v>0</v>
      </c>
      <c r="Q619" s="211">
        <v>2.2699999999999999E-3</v>
      </c>
      <c r="R619" s="211">
        <f>Q619*H619</f>
        <v>1.7252E-2</v>
      </c>
      <c r="S619" s="211">
        <v>0</v>
      </c>
      <c r="T619" s="212">
        <f>S619*H619</f>
        <v>0</v>
      </c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R619" s="213" t="s">
        <v>233</v>
      </c>
      <c r="AT619" s="213" t="s">
        <v>143</v>
      </c>
      <c r="AU619" s="213" t="s">
        <v>84</v>
      </c>
      <c r="AY619" s="18" t="s">
        <v>140</v>
      </c>
      <c r="BE619" s="214">
        <f>IF(N619="základní",J619,0)</f>
        <v>0</v>
      </c>
      <c r="BF619" s="214">
        <f>IF(N619="snížená",J619,0)</f>
        <v>0</v>
      </c>
      <c r="BG619" s="214">
        <f>IF(N619="zákl. přenesená",J619,0)</f>
        <v>0</v>
      </c>
      <c r="BH619" s="214">
        <f>IF(N619="sníž. přenesená",J619,0)</f>
        <v>0</v>
      </c>
      <c r="BI619" s="214">
        <f>IF(N619="nulová",J619,0)</f>
        <v>0</v>
      </c>
      <c r="BJ619" s="18" t="s">
        <v>82</v>
      </c>
      <c r="BK619" s="214">
        <f>ROUND(I619*H619,2)</f>
        <v>0</v>
      </c>
      <c r="BL619" s="18" t="s">
        <v>233</v>
      </c>
      <c r="BM619" s="213" t="s">
        <v>622</v>
      </c>
    </row>
    <row r="620" spans="1:65" s="2" customFormat="1" ht="16.5" customHeight="1">
      <c r="A620" s="35"/>
      <c r="B620" s="36"/>
      <c r="C620" s="201" t="s">
        <v>623</v>
      </c>
      <c r="D620" s="201" t="s">
        <v>143</v>
      </c>
      <c r="E620" s="202" t="s">
        <v>624</v>
      </c>
      <c r="F620" s="203" t="s">
        <v>625</v>
      </c>
      <c r="G620" s="204" t="s">
        <v>351</v>
      </c>
      <c r="H620" s="205">
        <v>2</v>
      </c>
      <c r="I620" s="206"/>
      <c r="J620" s="207">
        <f>ROUND(I620*H620,2)</f>
        <v>0</v>
      </c>
      <c r="K620" s="208"/>
      <c r="L620" s="40"/>
      <c r="M620" s="209" t="s">
        <v>1</v>
      </c>
      <c r="N620" s="210" t="s">
        <v>39</v>
      </c>
      <c r="O620" s="72"/>
      <c r="P620" s="211">
        <f>O620*H620</f>
        <v>0</v>
      </c>
      <c r="Q620" s="211">
        <v>9.0600000000000003E-3</v>
      </c>
      <c r="R620" s="211">
        <f>Q620*H620</f>
        <v>1.8120000000000001E-2</v>
      </c>
      <c r="S620" s="211">
        <v>0</v>
      </c>
      <c r="T620" s="212">
        <f>S620*H620</f>
        <v>0</v>
      </c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R620" s="213" t="s">
        <v>233</v>
      </c>
      <c r="AT620" s="213" t="s">
        <v>143</v>
      </c>
      <c r="AU620" s="213" t="s">
        <v>84</v>
      </c>
      <c r="AY620" s="18" t="s">
        <v>140</v>
      </c>
      <c r="BE620" s="214">
        <f>IF(N620="základní",J620,0)</f>
        <v>0</v>
      </c>
      <c r="BF620" s="214">
        <f>IF(N620="snížená",J620,0)</f>
        <v>0</v>
      </c>
      <c r="BG620" s="214">
        <f>IF(N620="zákl. přenesená",J620,0)</f>
        <v>0</v>
      </c>
      <c r="BH620" s="214">
        <f>IF(N620="sníž. přenesená",J620,0)</f>
        <v>0</v>
      </c>
      <c r="BI620" s="214">
        <f>IF(N620="nulová",J620,0)</f>
        <v>0</v>
      </c>
      <c r="BJ620" s="18" t="s">
        <v>82</v>
      </c>
      <c r="BK620" s="214">
        <f>ROUND(I620*H620,2)</f>
        <v>0</v>
      </c>
      <c r="BL620" s="18" t="s">
        <v>233</v>
      </c>
      <c r="BM620" s="213" t="s">
        <v>626</v>
      </c>
    </row>
    <row r="621" spans="1:65" s="13" customFormat="1" ht="11.25">
      <c r="B621" s="215"/>
      <c r="C621" s="216"/>
      <c r="D621" s="217" t="s">
        <v>149</v>
      </c>
      <c r="E621" s="218" t="s">
        <v>1</v>
      </c>
      <c r="F621" s="219" t="s">
        <v>151</v>
      </c>
      <c r="G621" s="216"/>
      <c r="H621" s="218" t="s">
        <v>1</v>
      </c>
      <c r="I621" s="220"/>
      <c r="J621" s="216"/>
      <c r="K621" s="216"/>
      <c r="L621" s="221"/>
      <c r="M621" s="222"/>
      <c r="N621" s="223"/>
      <c r="O621" s="223"/>
      <c r="P621" s="223"/>
      <c r="Q621" s="223"/>
      <c r="R621" s="223"/>
      <c r="S621" s="223"/>
      <c r="T621" s="224"/>
      <c r="AT621" s="225" t="s">
        <v>149</v>
      </c>
      <c r="AU621" s="225" t="s">
        <v>84</v>
      </c>
      <c r="AV621" s="13" t="s">
        <v>82</v>
      </c>
      <c r="AW621" s="13" t="s">
        <v>31</v>
      </c>
      <c r="AX621" s="13" t="s">
        <v>74</v>
      </c>
      <c r="AY621" s="225" t="s">
        <v>140</v>
      </c>
    </row>
    <row r="622" spans="1:65" s="14" customFormat="1" ht="11.25">
      <c r="B622" s="226"/>
      <c r="C622" s="227"/>
      <c r="D622" s="217" t="s">
        <v>149</v>
      </c>
      <c r="E622" s="228" t="s">
        <v>1</v>
      </c>
      <c r="F622" s="229" t="s">
        <v>84</v>
      </c>
      <c r="G622" s="227"/>
      <c r="H622" s="230">
        <v>2</v>
      </c>
      <c r="I622" s="231"/>
      <c r="J622" s="227"/>
      <c r="K622" s="227"/>
      <c r="L622" s="232"/>
      <c r="M622" s="233"/>
      <c r="N622" s="234"/>
      <c r="O622" s="234"/>
      <c r="P622" s="234"/>
      <c r="Q622" s="234"/>
      <c r="R622" s="234"/>
      <c r="S622" s="234"/>
      <c r="T622" s="235"/>
      <c r="AT622" s="236" t="s">
        <v>149</v>
      </c>
      <c r="AU622" s="236" t="s">
        <v>84</v>
      </c>
      <c r="AV622" s="14" t="s">
        <v>84</v>
      </c>
      <c r="AW622" s="14" t="s">
        <v>31</v>
      </c>
      <c r="AX622" s="14" t="s">
        <v>74</v>
      </c>
      <c r="AY622" s="236" t="s">
        <v>140</v>
      </c>
    </row>
    <row r="623" spans="1:65" s="15" customFormat="1" ht="11.25">
      <c r="B623" s="237"/>
      <c r="C623" s="238"/>
      <c r="D623" s="217" t="s">
        <v>149</v>
      </c>
      <c r="E623" s="239" t="s">
        <v>1</v>
      </c>
      <c r="F623" s="240" t="s">
        <v>155</v>
      </c>
      <c r="G623" s="238"/>
      <c r="H623" s="241">
        <v>2</v>
      </c>
      <c r="I623" s="242"/>
      <c r="J623" s="238"/>
      <c r="K623" s="238"/>
      <c r="L623" s="243"/>
      <c r="M623" s="244"/>
      <c r="N623" s="245"/>
      <c r="O623" s="245"/>
      <c r="P623" s="245"/>
      <c r="Q623" s="245"/>
      <c r="R623" s="245"/>
      <c r="S623" s="245"/>
      <c r="T623" s="246"/>
      <c r="AT623" s="247" t="s">
        <v>149</v>
      </c>
      <c r="AU623" s="247" t="s">
        <v>84</v>
      </c>
      <c r="AV623" s="15" t="s">
        <v>147</v>
      </c>
      <c r="AW623" s="15" t="s">
        <v>31</v>
      </c>
      <c r="AX623" s="15" t="s">
        <v>82</v>
      </c>
      <c r="AY623" s="247" t="s">
        <v>140</v>
      </c>
    </row>
    <row r="624" spans="1:65" s="2" customFormat="1" ht="16.5" customHeight="1">
      <c r="A624" s="35"/>
      <c r="B624" s="36"/>
      <c r="C624" s="201" t="s">
        <v>627</v>
      </c>
      <c r="D624" s="201" t="s">
        <v>143</v>
      </c>
      <c r="E624" s="202" t="s">
        <v>628</v>
      </c>
      <c r="F624" s="203" t="s">
        <v>629</v>
      </c>
      <c r="G624" s="204" t="s">
        <v>146</v>
      </c>
      <c r="H624" s="205">
        <v>87.8</v>
      </c>
      <c r="I624" s="206"/>
      <c r="J624" s="207">
        <f>ROUND(I624*H624,2)</f>
        <v>0</v>
      </c>
      <c r="K624" s="208"/>
      <c r="L624" s="40"/>
      <c r="M624" s="209" t="s">
        <v>1</v>
      </c>
      <c r="N624" s="210" t="s">
        <v>39</v>
      </c>
      <c r="O624" s="72"/>
      <c r="P624" s="211">
        <f>O624*H624</f>
        <v>0</v>
      </c>
      <c r="Q624" s="211">
        <v>1.5E-3</v>
      </c>
      <c r="R624" s="211">
        <f>Q624*H624</f>
        <v>0.13170000000000001</v>
      </c>
      <c r="S624" s="211">
        <v>0</v>
      </c>
      <c r="T624" s="212">
        <f>S624*H624</f>
        <v>0</v>
      </c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R624" s="213" t="s">
        <v>233</v>
      </c>
      <c r="AT624" s="213" t="s">
        <v>143</v>
      </c>
      <c r="AU624" s="213" t="s">
        <v>84</v>
      </c>
      <c r="AY624" s="18" t="s">
        <v>140</v>
      </c>
      <c r="BE624" s="214">
        <f>IF(N624="základní",J624,0)</f>
        <v>0</v>
      </c>
      <c r="BF624" s="214">
        <f>IF(N624="snížená",J624,0)</f>
        <v>0</v>
      </c>
      <c r="BG624" s="214">
        <f>IF(N624="zákl. přenesená",J624,0)</f>
        <v>0</v>
      </c>
      <c r="BH624" s="214">
        <f>IF(N624="sníž. přenesená",J624,0)</f>
        <v>0</v>
      </c>
      <c r="BI624" s="214">
        <f>IF(N624="nulová",J624,0)</f>
        <v>0</v>
      </c>
      <c r="BJ624" s="18" t="s">
        <v>82</v>
      </c>
      <c r="BK624" s="214">
        <f>ROUND(I624*H624,2)</f>
        <v>0</v>
      </c>
      <c r="BL624" s="18" t="s">
        <v>233</v>
      </c>
      <c r="BM624" s="213" t="s">
        <v>630</v>
      </c>
    </row>
    <row r="625" spans="1:65" s="13" customFormat="1" ht="11.25">
      <c r="B625" s="215"/>
      <c r="C625" s="216"/>
      <c r="D625" s="217" t="s">
        <v>149</v>
      </c>
      <c r="E625" s="218" t="s">
        <v>1</v>
      </c>
      <c r="F625" s="219" t="s">
        <v>631</v>
      </c>
      <c r="G625" s="216"/>
      <c r="H625" s="218" t="s">
        <v>1</v>
      </c>
      <c r="I625" s="220"/>
      <c r="J625" s="216"/>
      <c r="K625" s="216"/>
      <c r="L625" s="221"/>
      <c r="M625" s="222"/>
      <c r="N625" s="223"/>
      <c r="O625" s="223"/>
      <c r="P625" s="223"/>
      <c r="Q625" s="223"/>
      <c r="R625" s="223"/>
      <c r="S625" s="223"/>
      <c r="T625" s="224"/>
      <c r="AT625" s="225" t="s">
        <v>149</v>
      </c>
      <c r="AU625" s="225" t="s">
        <v>84</v>
      </c>
      <c r="AV625" s="13" t="s">
        <v>82</v>
      </c>
      <c r="AW625" s="13" t="s">
        <v>31</v>
      </c>
      <c r="AX625" s="13" t="s">
        <v>74</v>
      </c>
      <c r="AY625" s="225" t="s">
        <v>140</v>
      </c>
    </row>
    <row r="626" spans="1:65" s="13" customFormat="1" ht="11.25">
      <c r="B626" s="215"/>
      <c r="C626" s="216"/>
      <c r="D626" s="217" t="s">
        <v>149</v>
      </c>
      <c r="E626" s="218" t="s">
        <v>1</v>
      </c>
      <c r="F626" s="219" t="s">
        <v>632</v>
      </c>
      <c r="G626" s="216"/>
      <c r="H626" s="218" t="s">
        <v>1</v>
      </c>
      <c r="I626" s="220"/>
      <c r="J626" s="216"/>
      <c r="K626" s="216"/>
      <c r="L626" s="221"/>
      <c r="M626" s="222"/>
      <c r="N626" s="223"/>
      <c r="O626" s="223"/>
      <c r="P626" s="223"/>
      <c r="Q626" s="223"/>
      <c r="R626" s="223"/>
      <c r="S626" s="223"/>
      <c r="T626" s="224"/>
      <c r="AT626" s="225" t="s">
        <v>149</v>
      </c>
      <c r="AU626" s="225" t="s">
        <v>84</v>
      </c>
      <c r="AV626" s="13" t="s">
        <v>82</v>
      </c>
      <c r="AW626" s="13" t="s">
        <v>31</v>
      </c>
      <c r="AX626" s="13" t="s">
        <v>74</v>
      </c>
      <c r="AY626" s="225" t="s">
        <v>140</v>
      </c>
    </row>
    <row r="627" spans="1:65" s="14" customFormat="1" ht="11.25">
      <c r="B627" s="226"/>
      <c r="C627" s="227"/>
      <c r="D627" s="217" t="s">
        <v>149</v>
      </c>
      <c r="E627" s="228" t="s">
        <v>1</v>
      </c>
      <c r="F627" s="229" t="s">
        <v>608</v>
      </c>
      <c r="G627" s="227"/>
      <c r="H627" s="230">
        <v>69</v>
      </c>
      <c r="I627" s="231"/>
      <c r="J627" s="227"/>
      <c r="K627" s="227"/>
      <c r="L627" s="232"/>
      <c r="M627" s="233"/>
      <c r="N627" s="234"/>
      <c r="O627" s="234"/>
      <c r="P627" s="234"/>
      <c r="Q627" s="234"/>
      <c r="R627" s="234"/>
      <c r="S627" s="234"/>
      <c r="T627" s="235"/>
      <c r="AT627" s="236" t="s">
        <v>149</v>
      </c>
      <c r="AU627" s="236" t="s">
        <v>84</v>
      </c>
      <c r="AV627" s="14" t="s">
        <v>84</v>
      </c>
      <c r="AW627" s="14" t="s">
        <v>31</v>
      </c>
      <c r="AX627" s="14" t="s">
        <v>74</v>
      </c>
      <c r="AY627" s="236" t="s">
        <v>140</v>
      </c>
    </row>
    <row r="628" spans="1:65" s="13" customFormat="1" ht="11.25">
      <c r="B628" s="215"/>
      <c r="C628" s="216"/>
      <c r="D628" s="217" t="s">
        <v>149</v>
      </c>
      <c r="E628" s="218" t="s">
        <v>1</v>
      </c>
      <c r="F628" s="219" t="s">
        <v>633</v>
      </c>
      <c r="G628" s="216"/>
      <c r="H628" s="218" t="s">
        <v>1</v>
      </c>
      <c r="I628" s="220"/>
      <c r="J628" s="216"/>
      <c r="K628" s="216"/>
      <c r="L628" s="221"/>
      <c r="M628" s="222"/>
      <c r="N628" s="223"/>
      <c r="O628" s="223"/>
      <c r="P628" s="223"/>
      <c r="Q628" s="223"/>
      <c r="R628" s="223"/>
      <c r="S628" s="223"/>
      <c r="T628" s="224"/>
      <c r="AT628" s="225" t="s">
        <v>149</v>
      </c>
      <c r="AU628" s="225" t="s">
        <v>84</v>
      </c>
      <c r="AV628" s="13" t="s">
        <v>82</v>
      </c>
      <c r="AW628" s="13" t="s">
        <v>31</v>
      </c>
      <c r="AX628" s="13" t="s">
        <v>74</v>
      </c>
      <c r="AY628" s="225" t="s">
        <v>140</v>
      </c>
    </row>
    <row r="629" spans="1:65" s="14" customFormat="1" ht="11.25">
      <c r="B629" s="226"/>
      <c r="C629" s="227"/>
      <c r="D629" s="217" t="s">
        <v>149</v>
      </c>
      <c r="E629" s="228" t="s">
        <v>1</v>
      </c>
      <c r="F629" s="229" t="s">
        <v>634</v>
      </c>
      <c r="G629" s="227"/>
      <c r="H629" s="230">
        <v>18.8</v>
      </c>
      <c r="I629" s="231"/>
      <c r="J629" s="227"/>
      <c r="K629" s="227"/>
      <c r="L629" s="232"/>
      <c r="M629" s="233"/>
      <c r="N629" s="234"/>
      <c r="O629" s="234"/>
      <c r="P629" s="234"/>
      <c r="Q629" s="234"/>
      <c r="R629" s="234"/>
      <c r="S629" s="234"/>
      <c r="T629" s="235"/>
      <c r="AT629" s="236" t="s">
        <v>149</v>
      </c>
      <c r="AU629" s="236" t="s">
        <v>84</v>
      </c>
      <c r="AV629" s="14" t="s">
        <v>84</v>
      </c>
      <c r="AW629" s="14" t="s">
        <v>31</v>
      </c>
      <c r="AX629" s="14" t="s">
        <v>74</v>
      </c>
      <c r="AY629" s="236" t="s">
        <v>140</v>
      </c>
    </row>
    <row r="630" spans="1:65" s="15" customFormat="1" ht="11.25">
      <c r="B630" s="237"/>
      <c r="C630" s="238"/>
      <c r="D630" s="217" t="s">
        <v>149</v>
      </c>
      <c r="E630" s="239" t="s">
        <v>1</v>
      </c>
      <c r="F630" s="240" t="s">
        <v>155</v>
      </c>
      <c r="G630" s="238"/>
      <c r="H630" s="241">
        <v>87.8</v>
      </c>
      <c r="I630" s="242"/>
      <c r="J630" s="238"/>
      <c r="K630" s="238"/>
      <c r="L630" s="243"/>
      <c r="M630" s="244"/>
      <c r="N630" s="245"/>
      <c r="O630" s="245"/>
      <c r="P630" s="245"/>
      <c r="Q630" s="245"/>
      <c r="R630" s="245"/>
      <c r="S630" s="245"/>
      <c r="T630" s="246"/>
      <c r="AT630" s="247" t="s">
        <v>149</v>
      </c>
      <c r="AU630" s="247" t="s">
        <v>84</v>
      </c>
      <c r="AV630" s="15" t="s">
        <v>147</v>
      </c>
      <c r="AW630" s="15" t="s">
        <v>31</v>
      </c>
      <c r="AX630" s="15" t="s">
        <v>82</v>
      </c>
      <c r="AY630" s="247" t="s">
        <v>140</v>
      </c>
    </row>
    <row r="631" spans="1:65" s="2" customFormat="1" ht="24" customHeight="1">
      <c r="A631" s="35"/>
      <c r="B631" s="36"/>
      <c r="C631" s="201" t="s">
        <v>635</v>
      </c>
      <c r="D631" s="201" t="s">
        <v>143</v>
      </c>
      <c r="E631" s="202" t="s">
        <v>636</v>
      </c>
      <c r="F631" s="203" t="s">
        <v>637</v>
      </c>
      <c r="G631" s="204" t="s">
        <v>146</v>
      </c>
      <c r="H631" s="205">
        <v>6.4</v>
      </c>
      <c r="I631" s="206"/>
      <c r="J631" s="207">
        <f>ROUND(I631*H631,2)</f>
        <v>0</v>
      </c>
      <c r="K631" s="208"/>
      <c r="L631" s="40"/>
      <c r="M631" s="209" t="s">
        <v>1</v>
      </c>
      <c r="N631" s="210" t="s">
        <v>39</v>
      </c>
      <c r="O631" s="72"/>
      <c r="P631" s="211">
        <f>O631*H631</f>
        <v>0</v>
      </c>
      <c r="Q631" s="211">
        <v>2.9099999999999998E-3</v>
      </c>
      <c r="R631" s="211">
        <f>Q631*H631</f>
        <v>1.8623999999999998E-2</v>
      </c>
      <c r="S631" s="211">
        <v>0</v>
      </c>
      <c r="T631" s="212">
        <f>S631*H631</f>
        <v>0</v>
      </c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R631" s="213" t="s">
        <v>233</v>
      </c>
      <c r="AT631" s="213" t="s">
        <v>143</v>
      </c>
      <c r="AU631" s="213" t="s">
        <v>84</v>
      </c>
      <c r="AY631" s="18" t="s">
        <v>140</v>
      </c>
      <c r="BE631" s="214">
        <f>IF(N631="základní",J631,0)</f>
        <v>0</v>
      </c>
      <c r="BF631" s="214">
        <f>IF(N631="snížená",J631,0)</f>
        <v>0</v>
      </c>
      <c r="BG631" s="214">
        <f>IF(N631="zákl. přenesená",J631,0)</f>
        <v>0</v>
      </c>
      <c r="BH631" s="214">
        <f>IF(N631="sníž. přenesená",J631,0)</f>
        <v>0</v>
      </c>
      <c r="BI631" s="214">
        <f>IF(N631="nulová",J631,0)</f>
        <v>0</v>
      </c>
      <c r="BJ631" s="18" t="s">
        <v>82</v>
      </c>
      <c r="BK631" s="214">
        <f>ROUND(I631*H631,2)</f>
        <v>0</v>
      </c>
      <c r="BL631" s="18" t="s">
        <v>233</v>
      </c>
      <c r="BM631" s="213" t="s">
        <v>638</v>
      </c>
    </row>
    <row r="632" spans="1:65" s="13" customFormat="1" ht="11.25">
      <c r="B632" s="215"/>
      <c r="C632" s="216"/>
      <c r="D632" s="217" t="s">
        <v>149</v>
      </c>
      <c r="E632" s="218" t="s">
        <v>1</v>
      </c>
      <c r="F632" s="219" t="s">
        <v>639</v>
      </c>
      <c r="G632" s="216"/>
      <c r="H632" s="218" t="s">
        <v>1</v>
      </c>
      <c r="I632" s="220"/>
      <c r="J632" s="216"/>
      <c r="K632" s="216"/>
      <c r="L632" s="221"/>
      <c r="M632" s="222"/>
      <c r="N632" s="223"/>
      <c r="O632" s="223"/>
      <c r="P632" s="223"/>
      <c r="Q632" s="223"/>
      <c r="R632" s="223"/>
      <c r="S632" s="223"/>
      <c r="T632" s="224"/>
      <c r="AT632" s="225" t="s">
        <v>149</v>
      </c>
      <c r="AU632" s="225" t="s">
        <v>84</v>
      </c>
      <c r="AV632" s="13" t="s">
        <v>82</v>
      </c>
      <c r="AW632" s="13" t="s">
        <v>31</v>
      </c>
      <c r="AX632" s="13" t="s">
        <v>74</v>
      </c>
      <c r="AY632" s="225" t="s">
        <v>140</v>
      </c>
    </row>
    <row r="633" spans="1:65" s="14" customFormat="1" ht="11.25">
      <c r="B633" s="226"/>
      <c r="C633" s="227"/>
      <c r="D633" s="217" t="s">
        <v>149</v>
      </c>
      <c r="E633" s="228" t="s">
        <v>1</v>
      </c>
      <c r="F633" s="229" t="s">
        <v>640</v>
      </c>
      <c r="G633" s="227"/>
      <c r="H633" s="230">
        <v>6.4</v>
      </c>
      <c r="I633" s="231"/>
      <c r="J633" s="227"/>
      <c r="K633" s="227"/>
      <c r="L633" s="232"/>
      <c r="M633" s="233"/>
      <c r="N633" s="234"/>
      <c r="O633" s="234"/>
      <c r="P633" s="234"/>
      <c r="Q633" s="234"/>
      <c r="R633" s="234"/>
      <c r="S633" s="234"/>
      <c r="T633" s="235"/>
      <c r="AT633" s="236" t="s">
        <v>149</v>
      </c>
      <c r="AU633" s="236" t="s">
        <v>84</v>
      </c>
      <c r="AV633" s="14" t="s">
        <v>84</v>
      </c>
      <c r="AW633" s="14" t="s">
        <v>31</v>
      </c>
      <c r="AX633" s="14" t="s">
        <v>74</v>
      </c>
      <c r="AY633" s="236" t="s">
        <v>140</v>
      </c>
    </row>
    <row r="634" spans="1:65" s="15" customFormat="1" ht="11.25">
      <c r="B634" s="237"/>
      <c r="C634" s="238"/>
      <c r="D634" s="217" t="s">
        <v>149</v>
      </c>
      <c r="E634" s="239" t="s">
        <v>1</v>
      </c>
      <c r="F634" s="240" t="s">
        <v>155</v>
      </c>
      <c r="G634" s="238"/>
      <c r="H634" s="241">
        <v>6.4</v>
      </c>
      <c r="I634" s="242"/>
      <c r="J634" s="238"/>
      <c r="K634" s="238"/>
      <c r="L634" s="243"/>
      <c r="M634" s="244"/>
      <c r="N634" s="245"/>
      <c r="O634" s="245"/>
      <c r="P634" s="245"/>
      <c r="Q634" s="245"/>
      <c r="R634" s="245"/>
      <c r="S634" s="245"/>
      <c r="T634" s="246"/>
      <c r="AT634" s="247" t="s">
        <v>149</v>
      </c>
      <c r="AU634" s="247" t="s">
        <v>84</v>
      </c>
      <c r="AV634" s="15" t="s">
        <v>147</v>
      </c>
      <c r="AW634" s="15" t="s">
        <v>31</v>
      </c>
      <c r="AX634" s="15" t="s">
        <v>82</v>
      </c>
      <c r="AY634" s="247" t="s">
        <v>140</v>
      </c>
    </row>
    <row r="635" spans="1:65" s="2" customFormat="1" ht="24" customHeight="1">
      <c r="A635" s="35"/>
      <c r="B635" s="36"/>
      <c r="C635" s="201" t="s">
        <v>641</v>
      </c>
      <c r="D635" s="201" t="s">
        <v>143</v>
      </c>
      <c r="E635" s="202" t="s">
        <v>642</v>
      </c>
      <c r="F635" s="203" t="s">
        <v>643</v>
      </c>
      <c r="G635" s="204" t="s">
        <v>146</v>
      </c>
      <c r="H635" s="205">
        <v>6.9</v>
      </c>
      <c r="I635" s="206"/>
      <c r="J635" s="207">
        <f>ROUND(I635*H635,2)</f>
        <v>0</v>
      </c>
      <c r="K635" s="208"/>
      <c r="L635" s="40"/>
      <c r="M635" s="209" t="s">
        <v>1</v>
      </c>
      <c r="N635" s="210" t="s">
        <v>39</v>
      </c>
      <c r="O635" s="72"/>
      <c r="P635" s="211">
        <f>O635*H635</f>
        <v>0</v>
      </c>
      <c r="Q635" s="211">
        <v>2.8900000000000002E-3</v>
      </c>
      <c r="R635" s="211">
        <f>Q635*H635</f>
        <v>1.9941000000000004E-2</v>
      </c>
      <c r="S635" s="211">
        <v>0</v>
      </c>
      <c r="T635" s="212">
        <f>S635*H635</f>
        <v>0</v>
      </c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R635" s="213" t="s">
        <v>233</v>
      </c>
      <c r="AT635" s="213" t="s">
        <v>143</v>
      </c>
      <c r="AU635" s="213" t="s">
        <v>84</v>
      </c>
      <c r="AY635" s="18" t="s">
        <v>140</v>
      </c>
      <c r="BE635" s="214">
        <f>IF(N635="základní",J635,0)</f>
        <v>0</v>
      </c>
      <c r="BF635" s="214">
        <f>IF(N635="snížená",J635,0)</f>
        <v>0</v>
      </c>
      <c r="BG635" s="214">
        <f>IF(N635="zákl. přenesená",J635,0)</f>
        <v>0</v>
      </c>
      <c r="BH635" s="214">
        <f>IF(N635="sníž. přenesená",J635,0)</f>
        <v>0</v>
      </c>
      <c r="BI635" s="214">
        <f>IF(N635="nulová",J635,0)</f>
        <v>0</v>
      </c>
      <c r="BJ635" s="18" t="s">
        <v>82</v>
      </c>
      <c r="BK635" s="214">
        <f>ROUND(I635*H635,2)</f>
        <v>0</v>
      </c>
      <c r="BL635" s="18" t="s">
        <v>233</v>
      </c>
      <c r="BM635" s="213" t="s">
        <v>644</v>
      </c>
    </row>
    <row r="636" spans="1:65" s="13" customFormat="1" ht="11.25">
      <c r="B636" s="215"/>
      <c r="C636" s="216"/>
      <c r="D636" s="217" t="s">
        <v>149</v>
      </c>
      <c r="E636" s="218" t="s">
        <v>1</v>
      </c>
      <c r="F636" s="219" t="s">
        <v>645</v>
      </c>
      <c r="G636" s="216"/>
      <c r="H636" s="218" t="s">
        <v>1</v>
      </c>
      <c r="I636" s="220"/>
      <c r="J636" s="216"/>
      <c r="K636" s="216"/>
      <c r="L636" s="221"/>
      <c r="M636" s="222"/>
      <c r="N636" s="223"/>
      <c r="O636" s="223"/>
      <c r="P636" s="223"/>
      <c r="Q636" s="223"/>
      <c r="R636" s="223"/>
      <c r="S636" s="223"/>
      <c r="T636" s="224"/>
      <c r="AT636" s="225" t="s">
        <v>149</v>
      </c>
      <c r="AU636" s="225" t="s">
        <v>84</v>
      </c>
      <c r="AV636" s="13" t="s">
        <v>82</v>
      </c>
      <c r="AW636" s="13" t="s">
        <v>31</v>
      </c>
      <c r="AX636" s="13" t="s">
        <v>74</v>
      </c>
      <c r="AY636" s="225" t="s">
        <v>140</v>
      </c>
    </row>
    <row r="637" spans="1:65" s="13" customFormat="1" ht="11.25">
      <c r="B637" s="215"/>
      <c r="C637" s="216"/>
      <c r="D637" s="217" t="s">
        <v>149</v>
      </c>
      <c r="E637" s="218" t="s">
        <v>1</v>
      </c>
      <c r="F637" s="219" t="s">
        <v>646</v>
      </c>
      <c r="G637" s="216"/>
      <c r="H637" s="218" t="s">
        <v>1</v>
      </c>
      <c r="I637" s="220"/>
      <c r="J637" s="216"/>
      <c r="K637" s="216"/>
      <c r="L637" s="221"/>
      <c r="M637" s="222"/>
      <c r="N637" s="223"/>
      <c r="O637" s="223"/>
      <c r="P637" s="223"/>
      <c r="Q637" s="223"/>
      <c r="R637" s="223"/>
      <c r="S637" s="223"/>
      <c r="T637" s="224"/>
      <c r="AT637" s="225" t="s">
        <v>149</v>
      </c>
      <c r="AU637" s="225" t="s">
        <v>84</v>
      </c>
      <c r="AV637" s="13" t="s">
        <v>82</v>
      </c>
      <c r="AW637" s="13" t="s">
        <v>31</v>
      </c>
      <c r="AX637" s="13" t="s">
        <v>74</v>
      </c>
      <c r="AY637" s="225" t="s">
        <v>140</v>
      </c>
    </row>
    <row r="638" spans="1:65" s="14" customFormat="1" ht="11.25">
      <c r="B638" s="226"/>
      <c r="C638" s="227"/>
      <c r="D638" s="217" t="s">
        <v>149</v>
      </c>
      <c r="E638" s="228" t="s">
        <v>1</v>
      </c>
      <c r="F638" s="229" t="s">
        <v>647</v>
      </c>
      <c r="G638" s="227"/>
      <c r="H638" s="230">
        <v>6.9</v>
      </c>
      <c r="I638" s="231"/>
      <c r="J638" s="227"/>
      <c r="K638" s="227"/>
      <c r="L638" s="232"/>
      <c r="M638" s="233"/>
      <c r="N638" s="234"/>
      <c r="O638" s="234"/>
      <c r="P638" s="234"/>
      <c r="Q638" s="234"/>
      <c r="R638" s="234"/>
      <c r="S638" s="234"/>
      <c r="T638" s="235"/>
      <c r="AT638" s="236" t="s">
        <v>149</v>
      </c>
      <c r="AU638" s="236" t="s">
        <v>84</v>
      </c>
      <c r="AV638" s="14" t="s">
        <v>84</v>
      </c>
      <c r="AW638" s="14" t="s">
        <v>31</v>
      </c>
      <c r="AX638" s="14" t="s">
        <v>74</v>
      </c>
      <c r="AY638" s="236" t="s">
        <v>140</v>
      </c>
    </row>
    <row r="639" spans="1:65" s="15" customFormat="1" ht="11.25">
      <c r="B639" s="237"/>
      <c r="C639" s="238"/>
      <c r="D639" s="217" t="s">
        <v>149</v>
      </c>
      <c r="E639" s="239" t="s">
        <v>1</v>
      </c>
      <c r="F639" s="240" t="s">
        <v>155</v>
      </c>
      <c r="G639" s="238"/>
      <c r="H639" s="241">
        <v>6.9</v>
      </c>
      <c r="I639" s="242"/>
      <c r="J639" s="238"/>
      <c r="K639" s="238"/>
      <c r="L639" s="243"/>
      <c r="M639" s="244"/>
      <c r="N639" s="245"/>
      <c r="O639" s="245"/>
      <c r="P639" s="245"/>
      <c r="Q639" s="245"/>
      <c r="R639" s="245"/>
      <c r="S639" s="245"/>
      <c r="T639" s="246"/>
      <c r="AT639" s="247" t="s">
        <v>149</v>
      </c>
      <c r="AU639" s="247" t="s">
        <v>84</v>
      </c>
      <c r="AV639" s="15" t="s">
        <v>147</v>
      </c>
      <c r="AW639" s="15" t="s">
        <v>31</v>
      </c>
      <c r="AX639" s="15" t="s">
        <v>82</v>
      </c>
      <c r="AY639" s="247" t="s">
        <v>140</v>
      </c>
    </row>
    <row r="640" spans="1:65" s="2" customFormat="1" ht="24" customHeight="1">
      <c r="A640" s="35"/>
      <c r="B640" s="36"/>
      <c r="C640" s="201" t="s">
        <v>648</v>
      </c>
      <c r="D640" s="201" t="s">
        <v>143</v>
      </c>
      <c r="E640" s="202" t="s">
        <v>649</v>
      </c>
      <c r="F640" s="203" t="s">
        <v>650</v>
      </c>
      <c r="G640" s="204" t="s">
        <v>146</v>
      </c>
      <c r="H640" s="205">
        <v>34.200000000000003</v>
      </c>
      <c r="I640" s="206"/>
      <c r="J640" s="207">
        <f>ROUND(I640*H640,2)</f>
        <v>0</v>
      </c>
      <c r="K640" s="208"/>
      <c r="L640" s="40"/>
      <c r="M640" s="209" t="s">
        <v>1</v>
      </c>
      <c r="N640" s="210" t="s">
        <v>39</v>
      </c>
      <c r="O640" s="72"/>
      <c r="P640" s="211">
        <f>O640*H640</f>
        <v>0</v>
      </c>
      <c r="Q640" s="211">
        <v>3.5000000000000001E-3</v>
      </c>
      <c r="R640" s="211">
        <f>Q640*H640</f>
        <v>0.11970000000000001</v>
      </c>
      <c r="S640" s="211">
        <v>0</v>
      </c>
      <c r="T640" s="212">
        <f>S640*H640</f>
        <v>0</v>
      </c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R640" s="213" t="s">
        <v>233</v>
      </c>
      <c r="AT640" s="213" t="s">
        <v>143</v>
      </c>
      <c r="AU640" s="213" t="s">
        <v>84</v>
      </c>
      <c r="AY640" s="18" t="s">
        <v>140</v>
      </c>
      <c r="BE640" s="214">
        <f>IF(N640="základní",J640,0)</f>
        <v>0</v>
      </c>
      <c r="BF640" s="214">
        <f>IF(N640="snížená",J640,0)</f>
        <v>0</v>
      </c>
      <c r="BG640" s="214">
        <f>IF(N640="zákl. přenesená",J640,0)</f>
        <v>0</v>
      </c>
      <c r="BH640" s="214">
        <f>IF(N640="sníž. přenesená",J640,0)</f>
        <v>0</v>
      </c>
      <c r="BI640" s="214">
        <f>IF(N640="nulová",J640,0)</f>
        <v>0</v>
      </c>
      <c r="BJ640" s="18" t="s">
        <v>82</v>
      </c>
      <c r="BK640" s="214">
        <f>ROUND(I640*H640,2)</f>
        <v>0</v>
      </c>
      <c r="BL640" s="18" t="s">
        <v>233</v>
      </c>
      <c r="BM640" s="213" t="s">
        <v>651</v>
      </c>
    </row>
    <row r="641" spans="1:65" s="13" customFormat="1" ht="11.25">
      <c r="B641" s="215"/>
      <c r="C641" s="216"/>
      <c r="D641" s="217" t="s">
        <v>149</v>
      </c>
      <c r="E641" s="218" t="s">
        <v>1</v>
      </c>
      <c r="F641" s="219" t="s">
        <v>652</v>
      </c>
      <c r="G641" s="216"/>
      <c r="H641" s="218" t="s">
        <v>1</v>
      </c>
      <c r="I641" s="220"/>
      <c r="J641" s="216"/>
      <c r="K641" s="216"/>
      <c r="L641" s="221"/>
      <c r="M641" s="222"/>
      <c r="N641" s="223"/>
      <c r="O641" s="223"/>
      <c r="P641" s="223"/>
      <c r="Q641" s="223"/>
      <c r="R641" s="223"/>
      <c r="S641" s="223"/>
      <c r="T641" s="224"/>
      <c r="AT641" s="225" t="s">
        <v>149</v>
      </c>
      <c r="AU641" s="225" t="s">
        <v>84</v>
      </c>
      <c r="AV641" s="13" t="s">
        <v>82</v>
      </c>
      <c r="AW641" s="13" t="s">
        <v>31</v>
      </c>
      <c r="AX641" s="13" t="s">
        <v>74</v>
      </c>
      <c r="AY641" s="225" t="s">
        <v>140</v>
      </c>
    </row>
    <row r="642" spans="1:65" s="14" customFormat="1" ht="11.25">
      <c r="B642" s="226"/>
      <c r="C642" s="227"/>
      <c r="D642" s="217" t="s">
        <v>149</v>
      </c>
      <c r="E642" s="228" t="s">
        <v>1</v>
      </c>
      <c r="F642" s="229" t="s">
        <v>653</v>
      </c>
      <c r="G642" s="227"/>
      <c r="H642" s="230">
        <v>7.2</v>
      </c>
      <c r="I642" s="231"/>
      <c r="J642" s="227"/>
      <c r="K642" s="227"/>
      <c r="L642" s="232"/>
      <c r="M642" s="233"/>
      <c r="N642" s="234"/>
      <c r="O642" s="234"/>
      <c r="P642" s="234"/>
      <c r="Q642" s="234"/>
      <c r="R642" s="234"/>
      <c r="S642" s="234"/>
      <c r="T642" s="235"/>
      <c r="AT642" s="236" t="s">
        <v>149</v>
      </c>
      <c r="AU642" s="236" t="s">
        <v>84</v>
      </c>
      <c r="AV642" s="14" t="s">
        <v>84</v>
      </c>
      <c r="AW642" s="14" t="s">
        <v>31</v>
      </c>
      <c r="AX642" s="14" t="s">
        <v>74</v>
      </c>
      <c r="AY642" s="236" t="s">
        <v>140</v>
      </c>
    </row>
    <row r="643" spans="1:65" s="13" customFormat="1" ht="11.25">
      <c r="B643" s="215"/>
      <c r="C643" s="216"/>
      <c r="D643" s="217" t="s">
        <v>149</v>
      </c>
      <c r="E643" s="218" t="s">
        <v>1</v>
      </c>
      <c r="F643" s="219" t="s">
        <v>654</v>
      </c>
      <c r="G643" s="216"/>
      <c r="H643" s="218" t="s">
        <v>1</v>
      </c>
      <c r="I643" s="220"/>
      <c r="J643" s="216"/>
      <c r="K643" s="216"/>
      <c r="L643" s="221"/>
      <c r="M643" s="222"/>
      <c r="N643" s="223"/>
      <c r="O643" s="223"/>
      <c r="P643" s="223"/>
      <c r="Q643" s="223"/>
      <c r="R643" s="223"/>
      <c r="S643" s="223"/>
      <c r="T643" s="224"/>
      <c r="AT643" s="225" t="s">
        <v>149</v>
      </c>
      <c r="AU643" s="225" t="s">
        <v>84</v>
      </c>
      <c r="AV643" s="13" t="s">
        <v>82</v>
      </c>
      <c r="AW643" s="13" t="s">
        <v>31</v>
      </c>
      <c r="AX643" s="13" t="s">
        <v>74</v>
      </c>
      <c r="AY643" s="225" t="s">
        <v>140</v>
      </c>
    </row>
    <row r="644" spans="1:65" s="14" customFormat="1" ht="11.25">
      <c r="B644" s="226"/>
      <c r="C644" s="227"/>
      <c r="D644" s="217" t="s">
        <v>149</v>
      </c>
      <c r="E644" s="228" t="s">
        <v>1</v>
      </c>
      <c r="F644" s="229" t="s">
        <v>653</v>
      </c>
      <c r="G644" s="227"/>
      <c r="H644" s="230">
        <v>7.2</v>
      </c>
      <c r="I644" s="231"/>
      <c r="J644" s="227"/>
      <c r="K644" s="227"/>
      <c r="L644" s="232"/>
      <c r="M644" s="233"/>
      <c r="N644" s="234"/>
      <c r="O644" s="234"/>
      <c r="P644" s="234"/>
      <c r="Q644" s="234"/>
      <c r="R644" s="234"/>
      <c r="S644" s="234"/>
      <c r="T644" s="235"/>
      <c r="AT644" s="236" t="s">
        <v>149</v>
      </c>
      <c r="AU644" s="236" t="s">
        <v>84</v>
      </c>
      <c r="AV644" s="14" t="s">
        <v>84</v>
      </c>
      <c r="AW644" s="14" t="s">
        <v>31</v>
      </c>
      <c r="AX644" s="14" t="s">
        <v>74</v>
      </c>
      <c r="AY644" s="236" t="s">
        <v>140</v>
      </c>
    </row>
    <row r="645" spans="1:65" s="13" customFormat="1" ht="11.25">
      <c r="B645" s="215"/>
      <c r="C645" s="216"/>
      <c r="D645" s="217" t="s">
        <v>149</v>
      </c>
      <c r="E645" s="218" t="s">
        <v>1</v>
      </c>
      <c r="F645" s="219" t="s">
        <v>655</v>
      </c>
      <c r="G645" s="216"/>
      <c r="H645" s="218" t="s">
        <v>1</v>
      </c>
      <c r="I645" s="220"/>
      <c r="J645" s="216"/>
      <c r="K645" s="216"/>
      <c r="L645" s="221"/>
      <c r="M645" s="222"/>
      <c r="N645" s="223"/>
      <c r="O645" s="223"/>
      <c r="P645" s="223"/>
      <c r="Q645" s="223"/>
      <c r="R645" s="223"/>
      <c r="S645" s="223"/>
      <c r="T645" s="224"/>
      <c r="AT645" s="225" t="s">
        <v>149</v>
      </c>
      <c r="AU645" s="225" t="s">
        <v>84</v>
      </c>
      <c r="AV645" s="13" t="s">
        <v>82</v>
      </c>
      <c r="AW645" s="13" t="s">
        <v>31</v>
      </c>
      <c r="AX645" s="13" t="s">
        <v>74</v>
      </c>
      <c r="AY645" s="225" t="s">
        <v>140</v>
      </c>
    </row>
    <row r="646" spans="1:65" s="14" customFormat="1" ht="11.25">
      <c r="B646" s="226"/>
      <c r="C646" s="227"/>
      <c r="D646" s="217" t="s">
        <v>149</v>
      </c>
      <c r="E646" s="228" t="s">
        <v>1</v>
      </c>
      <c r="F646" s="229" t="s">
        <v>656</v>
      </c>
      <c r="G646" s="227"/>
      <c r="H646" s="230">
        <v>9.9</v>
      </c>
      <c r="I646" s="231"/>
      <c r="J646" s="227"/>
      <c r="K646" s="227"/>
      <c r="L646" s="232"/>
      <c r="M646" s="233"/>
      <c r="N646" s="234"/>
      <c r="O646" s="234"/>
      <c r="P646" s="234"/>
      <c r="Q646" s="234"/>
      <c r="R646" s="234"/>
      <c r="S646" s="234"/>
      <c r="T646" s="235"/>
      <c r="AT646" s="236" t="s">
        <v>149</v>
      </c>
      <c r="AU646" s="236" t="s">
        <v>84</v>
      </c>
      <c r="AV646" s="14" t="s">
        <v>84</v>
      </c>
      <c r="AW646" s="14" t="s">
        <v>31</v>
      </c>
      <c r="AX646" s="14" t="s">
        <v>74</v>
      </c>
      <c r="AY646" s="236" t="s">
        <v>140</v>
      </c>
    </row>
    <row r="647" spans="1:65" s="13" customFormat="1" ht="11.25">
      <c r="B647" s="215"/>
      <c r="C647" s="216"/>
      <c r="D647" s="217" t="s">
        <v>149</v>
      </c>
      <c r="E647" s="218" t="s">
        <v>1</v>
      </c>
      <c r="F647" s="219" t="s">
        <v>657</v>
      </c>
      <c r="G647" s="216"/>
      <c r="H647" s="218" t="s">
        <v>1</v>
      </c>
      <c r="I647" s="220"/>
      <c r="J647" s="216"/>
      <c r="K647" s="216"/>
      <c r="L647" s="221"/>
      <c r="M647" s="222"/>
      <c r="N647" s="223"/>
      <c r="O647" s="223"/>
      <c r="P647" s="223"/>
      <c r="Q647" s="223"/>
      <c r="R647" s="223"/>
      <c r="S647" s="223"/>
      <c r="T647" s="224"/>
      <c r="AT647" s="225" t="s">
        <v>149</v>
      </c>
      <c r="AU647" s="225" t="s">
        <v>84</v>
      </c>
      <c r="AV647" s="13" t="s">
        <v>82</v>
      </c>
      <c r="AW647" s="13" t="s">
        <v>31</v>
      </c>
      <c r="AX647" s="13" t="s">
        <v>74</v>
      </c>
      <c r="AY647" s="225" t="s">
        <v>140</v>
      </c>
    </row>
    <row r="648" spans="1:65" s="14" customFormat="1" ht="11.25">
      <c r="B648" s="226"/>
      <c r="C648" s="227"/>
      <c r="D648" s="217" t="s">
        <v>149</v>
      </c>
      <c r="E648" s="228" t="s">
        <v>1</v>
      </c>
      <c r="F648" s="229" t="s">
        <v>656</v>
      </c>
      <c r="G648" s="227"/>
      <c r="H648" s="230">
        <v>9.9</v>
      </c>
      <c r="I648" s="231"/>
      <c r="J648" s="227"/>
      <c r="K648" s="227"/>
      <c r="L648" s="232"/>
      <c r="M648" s="233"/>
      <c r="N648" s="234"/>
      <c r="O648" s="234"/>
      <c r="P648" s="234"/>
      <c r="Q648" s="234"/>
      <c r="R648" s="234"/>
      <c r="S648" s="234"/>
      <c r="T648" s="235"/>
      <c r="AT648" s="236" t="s">
        <v>149</v>
      </c>
      <c r="AU648" s="236" t="s">
        <v>84</v>
      </c>
      <c r="AV648" s="14" t="s">
        <v>84</v>
      </c>
      <c r="AW648" s="14" t="s">
        <v>31</v>
      </c>
      <c r="AX648" s="14" t="s">
        <v>74</v>
      </c>
      <c r="AY648" s="236" t="s">
        <v>140</v>
      </c>
    </row>
    <row r="649" spans="1:65" s="15" customFormat="1" ht="11.25">
      <c r="B649" s="237"/>
      <c r="C649" s="238"/>
      <c r="D649" s="217" t="s">
        <v>149</v>
      </c>
      <c r="E649" s="239" t="s">
        <v>1</v>
      </c>
      <c r="F649" s="240" t="s">
        <v>155</v>
      </c>
      <c r="G649" s="238"/>
      <c r="H649" s="241">
        <v>34.200000000000003</v>
      </c>
      <c r="I649" s="242"/>
      <c r="J649" s="238"/>
      <c r="K649" s="238"/>
      <c r="L649" s="243"/>
      <c r="M649" s="244"/>
      <c r="N649" s="245"/>
      <c r="O649" s="245"/>
      <c r="P649" s="245"/>
      <c r="Q649" s="245"/>
      <c r="R649" s="245"/>
      <c r="S649" s="245"/>
      <c r="T649" s="246"/>
      <c r="AT649" s="247" t="s">
        <v>149</v>
      </c>
      <c r="AU649" s="247" t="s">
        <v>84</v>
      </c>
      <c r="AV649" s="15" t="s">
        <v>147</v>
      </c>
      <c r="AW649" s="15" t="s">
        <v>31</v>
      </c>
      <c r="AX649" s="15" t="s">
        <v>82</v>
      </c>
      <c r="AY649" s="247" t="s">
        <v>140</v>
      </c>
    </row>
    <row r="650" spans="1:65" s="2" customFormat="1" ht="24" customHeight="1">
      <c r="A650" s="35"/>
      <c r="B650" s="36"/>
      <c r="C650" s="201" t="s">
        <v>658</v>
      </c>
      <c r="D650" s="201" t="s">
        <v>143</v>
      </c>
      <c r="E650" s="202" t="s">
        <v>659</v>
      </c>
      <c r="F650" s="203" t="s">
        <v>660</v>
      </c>
      <c r="G650" s="204" t="s">
        <v>146</v>
      </c>
      <c r="H650" s="205">
        <v>3.6</v>
      </c>
      <c r="I650" s="206"/>
      <c r="J650" s="207">
        <f>ROUND(I650*H650,2)</f>
        <v>0</v>
      </c>
      <c r="K650" s="208"/>
      <c r="L650" s="40"/>
      <c r="M650" s="209" t="s">
        <v>1</v>
      </c>
      <c r="N650" s="210" t="s">
        <v>39</v>
      </c>
      <c r="O650" s="72"/>
      <c r="P650" s="211">
        <f>O650*H650</f>
        <v>0</v>
      </c>
      <c r="Q650" s="211">
        <v>3.5000000000000001E-3</v>
      </c>
      <c r="R650" s="211">
        <f>Q650*H650</f>
        <v>1.26E-2</v>
      </c>
      <c r="S650" s="211">
        <v>0</v>
      </c>
      <c r="T650" s="212">
        <f>S650*H650</f>
        <v>0</v>
      </c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R650" s="213" t="s">
        <v>233</v>
      </c>
      <c r="AT650" s="213" t="s">
        <v>143</v>
      </c>
      <c r="AU650" s="213" t="s">
        <v>84</v>
      </c>
      <c r="AY650" s="18" t="s">
        <v>140</v>
      </c>
      <c r="BE650" s="214">
        <f>IF(N650="základní",J650,0)</f>
        <v>0</v>
      </c>
      <c r="BF650" s="214">
        <f>IF(N650="snížená",J650,0)</f>
        <v>0</v>
      </c>
      <c r="BG650" s="214">
        <f>IF(N650="zákl. přenesená",J650,0)</f>
        <v>0</v>
      </c>
      <c r="BH650" s="214">
        <f>IF(N650="sníž. přenesená",J650,0)</f>
        <v>0</v>
      </c>
      <c r="BI650" s="214">
        <f>IF(N650="nulová",J650,0)</f>
        <v>0</v>
      </c>
      <c r="BJ650" s="18" t="s">
        <v>82</v>
      </c>
      <c r="BK650" s="214">
        <f>ROUND(I650*H650,2)</f>
        <v>0</v>
      </c>
      <c r="BL650" s="18" t="s">
        <v>233</v>
      </c>
      <c r="BM650" s="213" t="s">
        <v>661</v>
      </c>
    </row>
    <row r="651" spans="1:65" s="13" customFormat="1" ht="11.25">
      <c r="B651" s="215"/>
      <c r="C651" s="216"/>
      <c r="D651" s="217" t="s">
        <v>149</v>
      </c>
      <c r="E651" s="218" t="s">
        <v>1</v>
      </c>
      <c r="F651" s="219" t="s">
        <v>662</v>
      </c>
      <c r="G651" s="216"/>
      <c r="H651" s="218" t="s">
        <v>1</v>
      </c>
      <c r="I651" s="220"/>
      <c r="J651" s="216"/>
      <c r="K651" s="216"/>
      <c r="L651" s="221"/>
      <c r="M651" s="222"/>
      <c r="N651" s="223"/>
      <c r="O651" s="223"/>
      <c r="P651" s="223"/>
      <c r="Q651" s="223"/>
      <c r="R651" s="223"/>
      <c r="S651" s="223"/>
      <c r="T651" s="224"/>
      <c r="AT651" s="225" t="s">
        <v>149</v>
      </c>
      <c r="AU651" s="225" t="s">
        <v>84</v>
      </c>
      <c r="AV651" s="13" t="s">
        <v>82</v>
      </c>
      <c r="AW651" s="13" t="s">
        <v>31</v>
      </c>
      <c r="AX651" s="13" t="s">
        <v>74</v>
      </c>
      <c r="AY651" s="225" t="s">
        <v>140</v>
      </c>
    </row>
    <row r="652" spans="1:65" s="14" customFormat="1" ht="11.25">
      <c r="B652" s="226"/>
      <c r="C652" s="227"/>
      <c r="D652" s="217" t="s">
        <v>149</v>
      </c>
      <c r="E652" s="228" t="s">
        <v>1</v>
      </c>
      <c r="F652" s="229" t="s">
        <v>663</v>
      </c>
      <c r="G652" s="227"/>
      <c r="H652" s="230">
        <v>3.6</v>
      </c>
      <c r="I652" s="231"/>
      <c r="J652" s="227"/>
      <c r="K652" s="227"/>
      <c r="L652" s="232"/>
      <c r="M652" s="233"/>
      <c r="N652" s="234"/>
      <c r="O652" s="234"/>
      <c r="P652" s="234"/>
      <c r="Q652" s="234"/>
      <c r="R652" s="234"/>
      <c r="S652" s="234"/>
      <c r="T652" s="235"/>
      <c r="AT652" s="236" t="s">
        <v>149</v>
      </c>
      <c r="AU652" s="236" t="s">
        <v>84</v>
      </c>
      <c r="AV652" s="14" t="s">
        <v>84</v>
      </c>
      <c r="AW652" s="14" t="s">
        <v>31</v>
      </c>
      <c r="AX652" s="14" t="s">
        <v>74</v>
      </c>
      <c r="AY652" s="236" t="s">
        <v>140</v>
      </c>
    </row>
    <row r="653" spans="1:65" s="15" customFormat="1" ht="11.25">
      <c r="B653" s="237"/>
      <c r="C653" s="238"/>
      <c r="D653" s="217" t="s">
        <v>149</v>
      </c>
      <c r="E653" s="239" t="s">
        <v>1</v>
      </c>
      <c r="F653" s="240" t="s">
        <v>155</v>
      </c>
      <c r="G653" s="238"/>
      <c r="H653" s="241">
        <v>3.6</v>
      </c>
      <c r="I653" s="242"/>
      <c r="J653" s="238"/>
      <c r="K653" s="238"/>
      <c r="L653" s="243"/>
      <c r="M653" s="244"/>
      <c r="N653" s="245"/>
      <c r="O653" s="245"/>
      <c r="P653" s="245"/>
      <c r="Q653" s="245"/>
      <c r="R653" s="245"/>
      <c r="S653" s="245"/>
      <c r="T653" s="246"/>
      <c r="AT653" s="247" t="s">
        <v>149</v>
      </c>
      <c r="AU653" s="247" t="s">
        <v>84</v>
      </c>
      <c r="AV653" s="15" t="s">
        <v>147</v>
      </c>
      <c r="AW653" s="15" t="s">
        <v>31</v>
      </c>
      <c r="AX653" s="15" t="s">
        <v>82</v>
      </c>
      <c r="AY653" s="247" t="s">
        <v>140</v>
      </c>
    </row>
    <row r="654" spans="1:65" s="2" customFormat="1" ht="16.5" customHeight="1">
      <c r="A654" s="35"/>
      <c r="B654" s="36"/>
      <c r="C654" s="201" t="s">
        <v>664</v>
      </c>
      <c r="D654" s="201" t="s">
        <v>143</v>
      </c>
      <c r="E654" s="202" t="s">
        <v>665</v>
      </c>
      <c r="F654" s="203" t="s">
        <v>666</v>
      </c>
      <c r="G654" s="204" t="s">
        <v>146</v>
      </c>
      <c r="H654" s="205">
        <v>7.6</v>
      </c>
      <c r="I654" s="206"/>
      <c r="J654" s="207">
        <f>ROUND(I654*H654,2)</f>
        <v>0</v>
      </c>
      <c r="K654" s="208"/>
      <c r="L654" s="40"/>
      <c r="M654" s="209" t="s">
        <v>1</v>
      </c>
      <c r="N654" s="210" t="s">
        <v>39</v>
      </c>
      <c r="O654" s="72"/>
      <c r="P654" s="211">
        <f>O654*H654</f>
        <v>0</v>
      </c>
      <c r="Q654" s="211">
        <v>6.5100000000000002E-3</v>
      </c>
      <c r="R654" s="211">
        <f>Q654*H654</f>
        <v>4.9475999999999999E-2</v>
      </c>
      <c r="S654" s="211">
        <v>0</v>
      </c>
      <c r="T654" s="212">
        <f>S654*H654</f>
        <v>0</v>
      </c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R654" s="213" t="s">
        <v>233</v>
      </c>
      <c r="AT654" s="213" t="s">
        <v>143</v>
      </c>
      <c r="AU654" s="213" t="s">
        <v>84</v>
      </c>
      <c r="AY654" s="18" t="s">
        <v>140</v>
      </c>
      <c r="BE654" s="214">
        <f>IF(N654="základní",J654,0)</f>
        <v>0</v>
      </c>
      <c r="BF654" s="214">
        <f>IF(N654="snížená",J654,0)</f>
        <v>0</v>
      </c>
      <c r="BG654" s="214">
        <f>IF(N654="zákl. přenesená",J654,0)</f>
        <v>0</v>
      </c>
      <c r="BH654" s="214">
        <f>IF(N654="sníž. přenesená",J654,0)</f>
        <v>0</v>
      </c>
      <c r="BI654" s="214">
        <f>IF(N654="nulová",J654,0)</f>
        <v>0</v>
      </c>
      <c r="BJ654" s="18" t="s">
        <v>82</v>
      </c>
      <c r="BK654" s="214">
        <f>ROUND(I654*H654,2)</f>
        <v>0</v>
      </c>
      <c r="BL654" s="18" t="s">
        <v>233</v>
      </c>
      <c r="BM654" s="213" t="s">
        <v>667</v>
      </c>
    </row>
    <row r="655" spans="1:65" s="13" customFormat="1" ht="11.25">
      <c r="B655" s="215"/>
      <c r="C655" s="216"/>
      <c r="D655" s="217" t="s">
        <v>149</v>
      </c>
      <c r="E655" s="218" t="s">
        <v>1</v>
      </c>
      <c r="F655" s="219" t="s">
        <v>668</v>
      </c>
      <c r="G655" s="216"/>
      <c r="H655" s="218" t="s">
        <v>1</v>
      </c>
      <c r="I655" s="220"/>
      <c r="J655" s="216"/>
      <c r="K655" s="216"/>
      <c r="L655" s="221"/>
      <c r="M655" s="222"/>
      <c r="N655" s="223"/>
      <c r="O655" s="223"/>
      <c r="P655" s="223"/>
      <c r="Q655" s="223"/>
      <c r="R655" s="223"/>
      <c r="S655" s="223"/>
      <c r="T655" s="224"/>
      <c r="AT655" s="225" t="s">
        <v>149</v>
      </c>
      <c r="AU655" s="225" t="s">
        <v>84</v>
      </c>
      <c r="AV655" s="13" t="s">
        <v>82</v>
      </c>
      <c r="AW655" s="13" t="s">
        <v>31</v>
      </c>
      <c r="AX655" s="13" t="s">
        <v>74</v>
      </c>
      <c r="AY655" s="225" t="s">
        <v>140</v>
      </c>
    </row>
    <row r="656" spans="1:65" s="14" customFormat="1" ht="11.25">
      <c r="B656" s="226"/>
      <c r="C656" s="227"/>
      <c r="D656" s="217" t="s">
        <v>149</v>
      </c>
      <c r="E656" s="228" t="s">
        <v>1</v>
      </c>
      <c r="F656" s="229" t="s">
        <v>669</v>
      </c>
      <c r="G656" s="227"/>
      <c r="H656" s="230">
        <v>7.6</v>
      </c>
      <c r="I656" s="231"/>
      <c r="J656" s="227"/>
      <c r="K656" s="227"/>
      <c r="L656" s="232"/>
      <c r="M656" s="233"/>
      <c r="N656" s="234"/>
      <c r="O656" s="234"/>
      <c r="P656" s="234"/>
      <c r="Q656" s="234"/>
      <c r="R656" s="234"/>
      <c r="S656" s="234"/>
      <c r="T656" s="235"/>
      <c r="AT656" s="236" t="s">
        <v>149</v>
      </c>
      <c r="AU656" s="236" t="s">
        <v>84</v>
      </c>
      <c r="AV656" s="14" t="s">
        <v>84</v>
      </c>
      <c r="AW656" s="14" t="s">
        <v>31</v>
      </c>
      <c r="AX656" s="14" t="s">
        <v>74</v>
      </c>
      <c r="AY656" s="236" t="s">
        <v>140</v>
      </c>
    </row>
    <row r="657" spans="1:65" s="15" customFormat="1" ht="11.25">
      <c r="B657" s="237"/>
      <c r="C657" s="238"/>
      <c r="D657" s="217" t="s">
        <v>149</v>
      </c>
      <c r="E657" s="239" t="s">
        <v>1</v>
      </c>
      <c r="F657" s="240" t="s">
        <v>155</v>
      </c>
      <c r="G657" s="238"/>
      <c r="H657" s="241">
        <v>7.6</v>
      </c>
      <c r="I657" s="242"/>
      <c r="J657" s="238"/>
      <c r="K657" s="238"/>
      <c r="L657" s="243"/>
      <c r="M657" s="244"/>
      <c r="N657" s="245"/>
      <c r="O657" s="245"/>
      <c r="P657" s="245"/>
      <c r="Q657" s="245"/>
      <c r="R657" s="245"/>
      <c r="S657" s="245"/>
      <c r="T657" s="246"/>
      <c r="AT657" s="247" t="s">
        <v>149</v>
      </c>
      <c r="AU657" s="247" t="s">
        <v>84</v>
      </c>
      <c r="AV657" s="15" t="s">
        <v>147</v>
      </c>
      <c r="AW657" s="15" t="s">
        <v>31</v>
      </c>
      <c r="AX657" s="15" t="s">
        <v>82</v>
      </c>
      <c r="AY657" s="247" t="s">
        <v>140</v>
      </c>
    </row>
    <row r="658" spans="1:65" s="2" customFormat="1" ht="16.5" customHeight="1">
      <c r="A658" s="35"/>
      <c r="B658" s="36"/>
      <c r="C658" s="201" t="s">
        <v>670</v>
      </c>
      <c r="D658" s="201" t="s">
        <v>143</v>
      </c>
      <c r="E658" s="202" t="s">
        <v>671</v>
      </c>
      <c r="F658" s="203" t="s">
        <v>672</v>
      </c>
      <c r="G658" s="204" t="s">
        <v>146</v>
      </c>
      <c r="H658" s="205">
        <v>7.6</v>
      </c>
      <c r="I658" s="206"/>
      <c r="J658" s="207">
        <f>ROUND(I658*H658,2)</f>
        <v>0</v>
      </c>
      <c r="K658" s="208"/>
      <c r="L658" s="40"/>
      <c r="M658" s="209" t="s">
        <v>1</v>
      </c>
      <c r="N658" s="210" t="s">
        <v>39</v>
      </c>
      <c r="O658" s="72"/>
      <c r="P658" s="211">
        <f>O658*H658</f>
        <v>0</v>
      </c>
      <c r="Q658" s="211">
        <v>6.5100000000000002E-3</v>
      </c>
      <c r="R658" s="211">
        <f>Q658*H658</f>
        <v>4.9475999999999999E-2</v>
      </c>
      <c r="S658" s="211">
        <v>0</v>
      </c>
      <c r="T658" s="212">
        <f>S658*H658</f>
        <v>0</v>
      </c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R658" s="213" t="s">
        <v>233</v>
      </c>
      <c r="AT658" s="213" t="s">
        <v>143</v>
      </c>
      <c r="AU658" s="213" t="s">
        <v>84</v>
      </c>
      <c r="AY658" s="18" t="s">
        <v>140</v>
      </c>
      <c r="BE658" s="214">
        <f>IF(N658="základní",J658,0)</f>
        <v>0</v>
      </c>
      <c r="BF658" s="214">
        <f>IF(N658="snížená",J658,0)</f>
        <v>0</v>
      </c>
      <c r="BG658" s="214">
        <f>IF(N658="zákl. přenesená",J658,0)</f>
        <v>0</v>
      </c>
      <c r="BH658" s="214">
        <f>IF(N658="sníž. přenesená",J658,0)</f>
        <v>0</v>
      </c>
      <c r="BI658" s="214">
        <f>IF(N658="nulová",J658,0)</f>
        <v>0</v>
      </c>
      <c r="BJ658" s="18" t="s">
        <v>82</v>
      </c>
      <c r="BK658" s="214">
        <f>ROUND(I658*H658,2)</f>
        <v>0</v>
      </c>
      <c r="BL658" s="18" t="s">
        <v>233</v>
      </c>
      <c r="BM658" s="213" t="s">
        <v>673</v>
      </c>
    </row>
    <row r="659" spans="1:65" s="13" customFormat="1" ht="11.25">
      <c r="B659" s="215"/>
      <c r="C659" s="216"/>
      <c r="D659" s="217" t="s">
        <v>149</v>
      </c>
      <c r="E659" s="218" t="s">
        <v>1</v>
      </c>
      <c r="F659" s="219" t="s">
        <v>668</v>
      </c>
      <c r="G659" s="216"/>
      <c r="H659" s="218" t="s">
        <v>1</v>
      </c>
      <c r="I659" s="220"/>
      <c r="J659" s="216"/>
      <c r="K659" s="216"/>
      <c r="L659" s="221"/>
      <c r="M659" s="222"/>
      <c r="N659" s="223"/>
      <c r="O659" s="223"/>
      <c r="P659" s="223"/>
      <c r="Q659" s="223"/>
      <c r="R659" s="223"/>
      <c r="S659" s="223"/>
      <c r="T659" s="224"/>
      <c r="AT659" s="225" t="s">
        <v>149</v>
      </c>
      <c r="AU659" s="225" t="s">
        <v>84</v>
      </c>
      <c r="AV659" s="13" t="s">
        <v>82</v>
      </c>
      <c r="AW659" s="13" t="s">
        <v>31</v>
      </c>
      <c r="AX659" s="13" t="s">
        <v>74</v>
      </c>
      <c r="AY659" s="225" t="s">
        <v>140</v>
      </c>
    </row>
    <row r="660" spans="1:65" s="14" customFormat="1" ht="11.25">
      <c r="B660" s="226"/>
      <c r="C660" s="227"/>
      <c r="D660" s="217" t="s">
        <v>149</v>
      </c>
      <c r="E660" s="228" t="s">
        <v>1</v>
      </c>
      <c r="F660" s="229" t="s">
        <v>669</v>
      </c>
      <c r="G660" s="227"/>
      <c r="H660" s="230">
        <v>7.6</v>
      </c>
      <c r="I660" s="231"/>
      <c r="J660" s="227"/>
      <c r="K660" s="227"/>
      <c r="L660" s="232"/>
      <c r="M660" s="233"/>
      <c r="N660" s="234"/>
      <c r="O660" s="234"/>
      <c r="P660" s="234"/>
      <c r="Q660" s="234"/>
      <c r="R660" s="234"/>
      <c r="S660" s="234"/>
      <c r="T660" s="235"/>
      <c r="AT660" s="236" t="s">
        <v>149</v>
      </c>
      <c r="AU660" s="236" t="s">
        <v>84</v>
      </c>
      <c r="AV660" s="14" t="s">
        <v>84</v>
      </c>
      <c r="AW660" s="14" t="s">
        <v>31</v>
      </c>
      <c r="AX660" s="14" t="s">
        <v>74</v>
      </c>
      <c r="AY660" s="236" t="s">
        <v>140</v>
      </c>
    </row>
    <row r="661" spans="1:65" s="15" customFormat="1" ht="11.25">
      <c r="B661" s="237"/>
      <c r="C661" s="238"/>
      <c r="D661" s="217" t="s">
        <v>149</v>
      </c>
      <c r="E661" s="239" t="s">
        <v>1</v>
      </c>
      <c r="F661" s="240" t="s">
        <v>155</v>
      </c>
      <c r="G661" s="238"/>
      <c r="H661" s="241">
        <v>7.6</v>
      </c>
      <c r="I661" s="242"/>
      <c r="J661" s="238"/>
      <c r="K661" s="238"/>
      <c r="L661" s="243"/>
      <c r="M661" s="244"/>
      <c r="N661" s="245"/>
      <c r="O661" s="245"/>
      <c r="P661" s="245"/>
      <c r="Q661" s="245"/>
      <c r="R661" s="245"/>
      <c r="S661" s="245"/>
      <c r="T661" s="246"/>
      <c r="AT661" s="247" t="s">
        <v>149</v>
      </c>
      <c r="AU661" s="247" t="s">
        <v>84</v>
      </c>
      <c r="AV661" s="15" t="s">
        <v>147</v>
      </c>
      <c r="AW661" s="15" t="s">
        <v>31</v>
      </c>
      <c r="AX661" s="15" t="s">
        <v>82</v>
      </c>
      <c r="AY661" s="247" t="s">
        <v>140</v>
      </c>
    </row>
    <row r="662" spans="1:65" s="2" customFormat="1" ht="24" customHeight="1">
      <c r="A662" s="35"/>
      <c r="B662" s="36"/>
      <c r="C662" s="201" t="s">
        <v>674</v>
      </c>
      <c r="D662" s="201" t="s">
        <v>143</v>
      </c>
      <c r="E662" s="202" t="s">
        <v>675</v>
      </c>
      <c r="F662" s="203" t="s">
        <v>676</v>
      </c>
      <c r="G662" s="204" t="s">
        <v>146</v>
      </c>
      <c r="H662" s="205">
        <v>51.6</v>
      </c>
      <c r="I662" s="206"/>
      <c r="J662" s="207">
        <f>ROUND(I662*H662,2)</f>
        <v>0</v>
      </c>
      <c r="K662" s="208"/>
      <c r="L662" s="40"/>
      <c r="M662" s="209" t="s">
        <v>1</v>
      </c>
      <c r="N662" s="210" t="s">
        <v>39</v>
      </c>
      <c r="O662" s="72"/>
      <c r="P662" s="211">
        <f>O662*H662</f>
        <v>0</v>
      </c>
      <c r="Q662" s="211">
        <v>2.8900000000000002E-3</v>
      </c>
      <c r="R662" s="211">
        <f>Q662*H662</f>
        <v>0.14912400000000001</v>
      </c>
      <c r="S662" s="211">
        <v>0</v>
      </c>
      <c r="T662" s="212">
        <f>S662*H662</f>
        <v>0</v>
      </c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R662" s="213" t="s">
        <v>233</v>
      </c>
      <c r="AT662" s="213" t="s">
        <v>143</v>
      </c>
      <c r="AU662" s="213" t="s">
        <v>84</v>
      </c>
      <c r="AY662" s="18" t="s">
        <v>140</v>
      </c>
      <c r="BE662" s="214">
        <f>IF(N662="základní",J662,0)</f>
        <v>0</v>
      </c>
      <c r="BF662" s="214">
        <f>IF(N662="snížená",J662,0)</f>
        <v>0</v>
      </c>
      <c r="BG662" s="214">
        <f>IF(N662="zákl. přenesená",J662,0)</f>
        <v>0</v>
      </c>
      <c r="BH662" s="214">
        <f>IF(N662="sníž. přenesená",J662,0)</f>
        <v>0</v>
      </c>
      <c r="BI662" s="214">
        <f>IF(N662="nulová",J662,0)</f>
        <v>0</v>
      </c>
      <c r="BJ662" s="18" t="s">
        <v>82</v>
      </c>
      <c r="BK662" s="214">
        <f>ROUND(I662*H662,2)</f>
        <v>0</v>
      </c>
      <c r="BL662" s="18" t="s">
        <v>233</v>
      </c>
      <c r="BM662" s="213" t="s">
        <v>677</v>
      </c>
    </row>
    <row r="663" spans="1:65" s="13" customFormat="1" ht="11.25">
      <c r="B663" s="215"/>
      <c r="C663" s="216"/>
      <c r="D663" s="217" t="s">
        <v>149</v>
      </c>
      <c r="E663" s="218" t="s">
        <v>1</v>
      </c>
      <c r="F663" s="219" t="s">
        <v>678</v>
      </c>
      <c r="G663" s="216"/>
      <c r="H663" s="218" t="s">
        <v>1</v>
      </c>
      <c r="I663" s="220"/>
      <c r="J663" s="216"/>
      <c r="K663" s="216"/>
      <c r="L663" s="221"/>
      <c r="M663" s="222"/>
      <c r="N663" s="223"/>
      <c r="O663" s="223"/>
      <c r="P663" s="223"/>
      <c r="Q663" s="223"/>
      <c r="R663" s="223"/>
      <c r="S663" s="223"/>
      <c r="T663" s="224"/>
      <c r="AT663" s="225" t="s">
        <v>149</v>
      </c>
      <c r="AU663" s="225" t="s">
        <v>84</v>
      </c>
      <c r="AV663" s="13" t="s">
        <v>82</v>
      </c>
      <c r="AW663" s="13" t="s">
        <v>31</v>
      </c>
      <c r="AX663" s="13" t="s">
        <v>74</v>
      </c>
      <c r="AY663" s="225" t="s">
        <v>140</v>
      </c>
    </row>
    <row r="664" spans="1:65" s="14" customFormat="1" ht="11.25">
      <c r="B664" s="226"/>
      <c r="C664" s="227"/>
      <c r="D664" s="217" t="s">
        <v>149</v>
      </c>
      <c r="E664" s="228" t="s">
        <v>1</v>
      </c>
      <c r="F664" s="229" t="s">
        <v>679</v>
      </c>
      <c r="G664" s="227"/>
      <c r="H664" s="230">
        <v>32.4</v>
      </c>
      <c r="I664" s="231"/>
      <c r="J664" s="227"/>
      <c r="K664" s="227"/>
      <c r="L664" s="232"/>
      <c r="M664" s="233"/>
      <c r="N664" s="234"/>
      <c r="O664" s="234"/>
      <c r="P664" s="234"/>
      <c r="Q664" s="234"/>
      <c r="R664" s="234"/>
      <c r="S664" s="234"/>
      <c r="T664" s="235"/>
      <c r="AT664" s="236" t="s">
        <v>149</v>
      </c>
      <c r="AU664" s="236" t="s">
        <v>84</v>
      </c>
      <c r="AV664" s="14" t="s">
        <v>84</v>
      </c>
      <c r="AW664" s="14" t="s">
        <v>31</v>
      </c>
      <c r="AX664" s="14" t="s">
        <v>74</v>
      </c>
      <c r="AY664" s="236" t="s">
        <v>140</v>
      </c>
    </row>
    <row r="665" spans="1:65" s="13" customFormat="1" ht="11.25">
      <c r="B665" s="215"/>
      <c r="C665" s="216"/>
      <c r="D665" s="217" t="s">
        <v>149</v>
      </c>
      <c r="E665" s="218" t="s">
        <v>1</v>
      </c>
      <c r="F665" s="219" t="s">
        <v>680</v>
      </c>
      <c r="G665" s="216"/>
      <c r="H665" s="218" t="s">
        <v>1</v>
      </c>
      <c r="I665" s="220"/>
      <c r="J665" s="216"/>
      <c r="K665" s="216"/>
      <c r="L665" s="221"/>
      <c r="M665" s="222"/>
      <c r="N665" s="223"/>
      <c r="O665" s="223"/>
      <c r="P665" s="223"/>
      <c r="Q665" s="223"/>
      <c r="R665" s="223"/>
      <c r="S665" s="223"/>
      <c r="T665" s="224"/>
      <c r="AT665" s="225" t="s">
        <v>149</v>
      </c>
      <c r="AU665" s="225" t="s">
        <v>84</v>
      </c>
      <c r="AV665" s="13" t="s">
        <v>82</v>
      </c>
      <c r="AW665" s="13" t="s">
        <v>31</v>
      </c>
      <c r="AX665" s="13" t="s">
        <v>74</v>
      </c>
      <c r="AY665" s="225" t="s">
        <v>140</v>
      </c>
    </row>
    <row r="666" spans="1:65" s="14" customFormat="1" ht="11.25">
      <c r="B666" s="226"/>
      <c r="C666" s="227"/>
      <c r="D666" s="217" t="s">
        <v>149</v>
      </c>
      <c r="E666" s="228" t="s">
        <v>1</v>
      </c>
      <c r="F666" s="229" t="s">
        <v>681</v>
      </c>
      <c r="G666" s="227"/>
      <c r="H666" s="230">
        <v>8.8000000000000007</v>
      </c>
      <c r="I666" s="231"/>
      <c r="J666" s="227"/>
      <c r="K666" s="227"/>
      <c r="L666" s="232"/>
      <c r="M666" s="233"/>
      <c r="N666" s="234"/>
      <c r="O666" s="234"/>
      <c r="P666" s="234"/>
      <c r="Q666" s="234"/>
      <c r="R666" s="234"/>
      <c r="S666" s="234"/>
      <c r="T666" s="235"/>
      <c r="AT666" s="236" t="s">
        <v>149</v>
      </c>
      <c r="AU666" s="236" t="s">
        <v>84</v>
      </c>
      <c r="AV666" s="14" t="s">
        <v>84</v>
      </c>
      <c r="AW666" s="14" t="s">
        <v>31</v>
      </c>
      <c r="AX666" s="14" t="s">
        <v>74</v>
      </c>
      <c r="AY666" s="236" t="s">
        <v>140</v>
      </c>
    </row>
    <row r="667" spans="1:65" s="13" customFormat="1" ht="11.25">
      <c r="B667" s="215"/>
      <c r="C667" s="216"/>
      <c r="D667" s="217" t="s">
        <v>149</v>
      </c>
      <c r="E667" s="218" t="s">
        <v>1</v>
      </c>
      <c r="F667" s="219" t="s">
        <v>682</v>
      </c>
      <c r="G667" s="216"/>
      <c r="H667" s="218" t="s">
        <v>1</v>
      </c>
      <c r="I667" s="220"/>
      <c r="J667" s="216"/>
      <c r="K667" s="216"/>
      <c r="L667" s="221"/>
      <c r="M667" s="222"/>
      <c r="N667" s="223"/>
      <c r="O667" s="223"/>
      <c r="P667" s="223"/>
      <c r="Q667" s="223"/>
      <c r="R667" s="223"/>
      <c r="S667" s="223"/>
      <c r="T667" s="224"/>
      <c r="AT667" s="225" t="s">
        <v>149</v>
      </c>
      <c r="AU667" s="225" t="s">
        <v>84</v>
      </c>
      <c r="AV667" s="13" t="s">
        <v>82</v>
      </c>
      <c r="AW667" s="13" t="s">
        <v>31</v>
      </c>
      <c r="AX667" s="13" t="s">
        <v>74</v>
      </c>
      <c r="AY667" s="225" t="s">
        <v>140</v>
      </c>
    </row>
    <row r="668" spans="1:65" s="14" customFormat="1" ht="11.25">
      <c r="B668" s="226"/>
      <c r="C668" s="227"/>
      <c r="D668" s="217" t="s">
        <v>149</v>
      </c>
      <c r="E668" s="228" t="s">
        <v>1</v>
      </c>
      <c r="F668" s="229" t="s">
        <v>683</v>
      </c>
      <c r="G668" s="227"/>
      <c r="H668" s="230">
        <v>10.4</v>
      </c>
      <c r="I668" s="231"/>
      <c r="J668" s="227"/>
      <c r="K668" s="227"/>
      <c r="L668" s="232"/>
      <c r="M668" s="233"/>
      <c r="N668" s="234"/>
      <c r="O668" s="234"/>
      <c r="P668" s="234"/>
      <c r="Q668" s="234"/>
      <c r="R668" s="234"/>
      <c r="S668" s="234"/>
      <c r="T668" s="235"/>
      <c r="AT668" s="236" t="s">
        <v>149</v>
      </c>
      <c r="AU668" s="236" t="s">
        <v>84</v>
      </c>
      <c r="AV668" s="14" t="s">
        <v>84</v>
      </c>
      <c r="AW668" s="14" t="s">
        <v>31</v>
      </c>
      <c r="AX668" s="14" t="s">
        <v>74</v>
      </c>
      <c r="AY668" s="236" t="s">
        <v>140</v>
      </c>
    </row>
    <row r="669" spans="1:65" s="15" customFormat="1" ht="11.25">
      <c r="B669" s="237"/>
      <c r="C669" s="238"/>
      <c r="D669" s="217" t="s">
        <v>149</v>
      </c>
      <c r="E669" s="239" t="s">
        <v>1</v>
      </c>
      <c r="F669" s="240" t="s">
        <v>155</v>
      </c>
      <c r="G669" s="238"/>
      <c r="H669" s="241">
        <v>51.6</v>
      </c>
      <c r="I669" s="242"/>
      <c r="J669" s="238"/>
      <c r="K669" s="238"/>
      <c r="L669" s="243"/>
      <c r="M669" s="244"/>
      <c r="N669" s="245"/>
      <c r="O669" s="245"/>
      <c r="P669" s="245"/>
      <c r="Q669" s="245"/>
      <c r="R669" s="245"/>
      <c r="S669" s="245"/>
      <c r="T669" s="246"/>
      <c r="AT669" s="247" t="s">
        <v>149</v>
      </c>
      <c r="AU669" s="247" t="s">
        <v>84</v>
      </c>
      <c r="AV669" s="15" t="s">
        <v>147</v>
      </c>
      <c r="AW669" s="15" t="s">
        <v>31</v>
      </c>
      <c r="AX669" s="15" t="s">
        <v>82</v>
      </c>
      <c r="AY669" s="247" t="s">
        <v>140</v>
      </c>
    </row>
    <row r="670" spans="1:65" s="2" customFormat="1" ht="16.5" customHeight="1">
      <c r="A670" s="35"/>
      <c r="B670" s="36"/>
      <c r="C670" s="201" t="s">
        <v>684</v>
      </c>
      <c r="D670" s="201" t="s">
        <v>143</v>
      </c>
      <c r="E670" s="202" t="s">
        <v>685</v>
      </c>
      <c r="F670" s="203" t="s">
        <v>686</v>
      </c>
      <c r="G670" s="204" t="s">
        <v>146</v>
      </c>
      <c r="H670" s="205">
        <v>51.6</v>
      </c>
      <c r="I670" s="206"/>
      <c r="J670" s="207">
        <f>ROUND(I670*H670,2)</f>
        <v>0</v>
      </c>
      <c r="K670" s="208"/>
      <c r="L670" s="40"/>
      <c r="M670" s="209" t="s">
        <v>1</v>
      </c>
      <c r="N670" s="210" t="s">
        <v>39</v>
      </c>
      <c r="O670" s="72"/>
      <c r="P670" s="211">
        <f>O670*H670</f>
        <v>0</v>
      </c>
      <c r="Q670" s="211">
        <v>2.8900000000000002E-3</v>
      </c>
      <c r="R670" s="211">
        <f>Q670*H670</f>
        <v>0.14912400000000001</v>
      </c>
      <c r="S670" s="211">
        <v>0</v>
      </c>
      <c r="T670" s="212">
        <f>S670*H670</f>
        <v>0</v>
      </c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R670" s="213" t="s">
        <v>233</v>
      </c>
      <c r="AT670" s="213" t="s">
        <v>143</v>
      </c>
      <c r="AU670" s="213" t="s">
        <v>84</v>
      </c>
      <c r="AY670" s="18" t="s">
        <v>140</v>
      </c>
      <c r="BE670" s="214">
        <f>IF(N670="základní",J670,0)</f>
        <v>0</v>
      </c>
      <c r="BF670" s="214">
        <f>IF(N670="snížená",J670,0)</f>
        <v>0</v>
      </c>
      <c r="BG670" s="214">
        <f>IF(N670="zákl. přenesená",J670,0)</f>
        <v>0</v>
      </c>
      <c r="BH670" s="214">
        <f>IF(N670="sníž. přenesená",J670,0)</f>
        <v>0</v>
      </c>
      <c r="BI670" s="214">
        <f>IF(N670="nulová",J670,0)</f>
        <v>0</v>
      </c>
      <c r="BJ670" s="18" t="s">
        <v>82</v>
      </c>
      <c r="BK670" s="214">
        <f>ROUND(I670*H670,2)</f>
        <v>0</v>
      </c>
      <c r="BL670" s="18" t="s">
        <v>233</v>
      </c>
      <c r="BM670" s="213" t="s">
        <v>687</v>
      </c>
    </row>
    <row r="671" spans="1:65" s="13" customFormat="1" ht="11.25">
      <c r="B671" s="215"/>
      <c r="C671" s="216"/>
      <c r="D671" s="217" t="s">
        <v>149</v>
      </c>
      <c r="E671" s="218" t="s">
        <v>1</v>
      </c>
      <c r="F671" s="219" t="s">
        <v>688</v>
      </c>
      <c r="G671" s="216"/>
      <c r="H671" s="218" t="s">
        <v>1</v>
      </c>
      <c r="I671" s="220"/>
      <c r="J671" s="216"/>
      <c r="K671" s="216"/>
      <c r="L671" s="221"/>
      <c r="M671" s="222"/>
      <c r="N671" s="223"/>
      <c r="O671" s="223"/>
      <c r="P671" s="223"/>
      <c r="Q671" s="223"/>
      <c r="R671" s="223"/>
      <c r="S671" s="223"/>
      <c r="T671" s="224"/>
      <c r="AT671" s="225" t="s">
        <v>149</v>
      </c>
      <c r="AU671" s="225" t="s">
        <v>84</v>
      </c>
      <c r="AV671" s="13" t="s">
        <v>82</v>
      </c>
      <c r="AW671" s="13" t="s">
        <v>31</v>
      </c>
      <c r="AX671" s="13" t="s">
        <v>74</v>
      </c>
      <c r="AY671" s="225" t="s">
        <v>140</v>
      </c>
    </row>
    <row r="672" spans="1:65" s="14" customFormat="1" ht="11.25">
      <c r="B672" s="226"/>
      <c r="C672" s="227"/>
      <c r="D672" s="217" t="s">
        <v>149</v>
      </c>
      <c r="E672" s="228" t="s">
        <v>1</v>
      </c>
      <c r="F672" s="229" t="s">
        <v>679</v>
      </c>
      <c r="G672" s="227"/>
      <c r="H672" s="230">
        <v>32.4</v>
      </c>
      <c r="I672" s="231"/>
      <c r="J672" s="227"/>
      <c r="K672" s="227"/>
      <c r="L672" s="232"/>
      <c r="M672" s="233"/>
      <c r="N672" s="234"/>
      <c r="O672" s="234"/>
      <c r="P672" s="234"/>
      <c r="Q672" s="234"/>
      <c r="R672" s="234"/>
      <c r="S672" s="234"/>
      <c r="T672" s="235"/>
      <c r="AT672" s="236" t="s">
        <v>149</v>
      </c>
      <c r="AU672" s="236" t="s">
        <v>84</v>
      </c>
      <c r="AV672" s="14" t="s">
        <v>84</v>
      </c>
      <c r="AW672" s="14" t="s">
        <v>31</v>
      </c>
      <c r="AX672" s="14" t="s">
        <v>74</v>
      </c>
      <c r="AY672" s="236" t="s">
        <v>140</v>
      </c>
    </row>
    <row r="673" spans="1:65" s="13" customFormat="1" ht="11.25">
      <c r="B673" s="215"/>
      <c r="C673" s="216"/>
      <c r="D673" s="217" t="s">
        <v>149</v>
      </c>
      <c r="E673" s="218" t="s">
        <v>1</v>
      </c>
      <c r="F673" s="219" t="s">
        <v>689</v>
      </c>
      <c r="G673" s="216"/>
      <c r="H673" s="218" t="s">
        <v>1</v>
      </c>
      <c r="I673" s="220"/>
      <c r="J673" s="216"/>
      <c r="K673" s="216"/>
      <c r="L673" s="221"/>
      <c r="M673" s="222"/>
      <c r="N673" s="223"/>
      <c r="O673" s="223"/>
      <c r="P673" s="223"/>
      <c r="Q673" s="223"/>
      <c r="R673" s="223"/>
      <c r="S673" s="223"/>
      <c r="T673" s="224"/>
      <c r="AT673" s="225" t="s">
        <v>149</v>
      </c>
      <c r="AU673" s="225" t="s">
        <v>84</v>
      </c>
      <c r="AV673" s="13" t="s">
        <v>82</v>
      </c>
      <c r="AW673" s="13" t="s">
        <v>31</v>
      </c>
      <c r="AX673" s="13" t="s">
        <v>74</v>
      </c>
      <c r="AY673" s="225" t="s">
        <v>140</v>
      </c>
    </row>
    <row r="674" spans="1:65" s="14" customFormat="1" ht="11.25">
      <c r="B674" s="226"/>
      <c r="C674" s="227"/>
      <c r="D674" s="217" t="s">
        <v>149</v>
      </c>
      <c r="E674" s="228" t="s">
        <v>1</v>
      </c>
      <c r="F674" s="229" t="s">
        <v>681</v>
      </c>
      <c r="G674" s="227"/>
      <c r="H674" s="230">
        <v>8.8000000000000007</v>
      </c>
      <c r="I674" s="231"/>
      <c r="J674" s="227"/>
      <c r="K674" s="227"/>
      <c r="L674" s="232"/>
      <c r="M674" s="233"/>
      <c r="N674" s="234"/>
      <c r="O674" s="234"/>
      <c r="P674" s="234"/>
      <c r="Q674" s="234"/>
      <c r="R674" s="234"/>
      <c r="S674" s="234"/>
      <c r="T674" s="235"/>
      <c r="AT674" s="236" t="s">
        <v>149</v>
      </c>
      <c r="AU674" s="236" t="s">
        <v>84</v>
      </c>
      <c r="AV674" s="14" t="s">
        <v>84</v>
      </c>
      <c r="AW674" s="14" t="s">
        <v>31</v>
      </c>
      <c r="AX674" s="14" t="s">
        <v>74</v>
      </c>
      <c r="AY674" s="236" t="s">
        <v>140</v>
      </c>
    </row>
    <row r="675" spans="1:65" s="13" customFormat="1" ht="11.25">
      <c r="B675" s="215"/>
      <c r="C675" s="216"/>
      <c r="D675" s="217" t="s">
        <v>149</v>
      </c>
      <c r="E675" s="218" t="s">
        <v>1</v>
      </c>
      <c r="F675" s="219" t="s">
        <v>690</v>
      </c>
      <c r="G675" s="216"/>
      <c r="H675" s="218" t="s">
        <v>1</v>
      </c>
      <c r="I675" s="220"/>
      <c r="J675" s="216"/>
      <c r="K675" s="216"/>
      <c r="L675" s="221"/>
      <c r="M675" s="222"/>
      <c r="N675" s="223"/>
      <c r="O675" s="223"/>
      <c r="P675" s="223"/>
      <c r="Q675" s="223"/>
      <c r="R675" s="223"/>
      <c r="S675" s="223"/>
      <c r="T675" s="224"/>
      <c r="AT675" s="225" t="s">
        <v>149</v>
      </c>
      <c r="AU675" s="225" t="s">
        <v>84</v>
      </c>
      <c r="AV675" s="13" t="s">
        <v>82</v>
      </c>
      <c r="AW675" s="13" t="s">
        <v>31</v>
      </c>
      <c r="AX675" s="13" t="s">
        <v>74</v>
      </c>
      <c r="AY675" s="225" t="s">
        <v>140</v>
      </c>
    </row>
    <row r="676" spans="1:65" s="14" customFormat="1" ht="11.25">
      <c r="B676" s="226"/>
      <c r="C676" s="227"/>
      <c r="D676" s="217" t="s">
        <v>149</v>
      </c>
      <c r="E676" s="228" t="s">
        <v>1</v>
      </c>
      <c r="F676" s="229" t="s">
        <v>683</v>
      </c>
      <c r="G676" s="227"/>
      <c r="H676" s="230">
        <v>10.4</v>
      </c>
      <c r="I676" s="231"/>
      <c r="J676" s="227"/>
      <c r="K676" s="227"/>
      <c r="L676" s="232"/>
      <c r="M676" s="233"/>
      <c r="N676" s="234"/>
      <c r="O676" s="234"/>
      <c r="P676" s="234"/>
      <c r="Q676" s="234"/>
      <c r="R676" s="234"/>
      <c r="S676" s="234"/>
      <c r="T676" s="235"/>
      <c r="AT676" s="236" t="s">
        <v>149</v>
      </c>
      <c r="AU676" s="236" t="s">
        <v>84</v>
      </c>
      <c r="AV676" s="14" t="s">
        <v>84</v>
      </c>
      <c r="AW676" s="14" t="s">
        <v>31</v>
      </c>
      <c r="AX676" s="14" t="s">
        <v>74</v>
      </c>
      <c r="AY676" s="236" t="s">
        <v>140</v>
      </c>
    </row>
    <row r="677" spans="1:65" s="15" customFormat="1" ht="11.25">
      <c r="B677" s="237"/>
      <c r="C677" s="238"/>
      <c r="D677" s="217" t="s">
        <v>149</v>
      </c>
      <c r="E677" s="239" t="s">
        <v>1</v>
      </c>
      <c r="F677" s="240" t="s">
        <v>155</v>
      </c>
      <c r="G677" s="238"/>
      <c r="H677" s="241">
        <v>51.6</v>
      </c>
      <c r="I677" s="242"/>
      <c r="J677" s="238"/>
      <c r="K677" s="238"/>
      <c r="L677" s="243"/>
      <c r="M677" s="244"/>
      <c r="N677" s="245"/>
      <c r="O677" s="245"/>
      <c r="P677" s="245"/>
      <c r="Q677" s="245"/>
      <c r="R677" s="245"/>
      <c r="S677" s="245"/>
      <c r="T677" s="246"/>
      <c r="AT677" s="247" t="s">
        <v>149</v>
      </c>
      <c r="AU677" s="247" t="s">
        <v>84</v>
      </c>
      <c r="AV677" s="15" t="s">
        <v>147</v>
      </c>
      <c r="AW677" s="15" t="s">
        <v>31</v>
      </c>
      <c r="AX677" s="15" t="s">
        <v>82</v>
      </c>
      <c r="AY677" s="247" t="s">
        <v>140</v>
      </c>
    </row>
    <row r="678" spans="1:65" s="2" customFormat="1" ht="16.5" customHeight="1">
      <c r="A678" s="35"/>
      <c r="B678" s="36"/>
      <c r="C678" s="201" t="s">
        <v>691</v>
      </c>
      <c r="D678" s="201" t="s">
        <v>143</v>
      </c>
      <c r="E678" s="202" t="s">
        <v>692</v>
      </c>
      <c r="F678" s="203" t="s">
        <v>693</v>
      </c>
      <c r="G678" s="204" t="s">
        <v>351</v>
      </c>
      <c r="H678" s="205">
        <v>3</v>
      </c>
      <c r="I678" s="206"/>
      <c r="J678" s="207">
        <f>ROUND(I678*H678,2)</f>
        <v>0</v>
      </c>
      <c r="K678" s="208"/>
      <c r="L678" s="40"/>
      <c r="M678" s="209" t="s">
        <v>1</v>
      </c>
      <c r="N678" s="210" t="s">
        <v>39</v>
      </c>
      <c r="O678" s="72"/>
      <c r="P678" s="211">
        <f>O678*H678</f>
        <v>0</v>
      </c>
      <c r="Q678" s="211">
        <v>4.4999999999999999E-4</v>
      </c>
      <c r="R678" s="211">
        <f>Q678*H678</f>
        <v>1.3500000000000001E-3</v>
      </c>
      <c r="S678" s="211">
        <v>0</v>
      </c>
      <c r="T678" s="212">
        <f>S678*H678</f>
        <v>0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213" t="s">
        <v>233</v>
      </c>
      <c r="AT678" s="213" t="s">
        <v>143</v>
      </c>
      <c r="AU678" s="213" t="s">
        <v>84</v>
      </c>
      <c r="AY678" s="18" t="s">
        <v>140</v>
      </c>
      <c r="BE678" s="214">
        <f>IF(N678="základní",J678,0)</f>
        <v>0</v>
      </c>
      <c r="BF678" s="214">
        <f>IF(N678="snížená",J678,0)</f>
        <v>0</v>
      </c>
      <c r="BG678" s="214">
        <f>IF(N678="zákl. přenesená",J678,0)</f>
        <v>0</v>
      </c>
      <c r="BH678" s="214">
        <f>IF(N678="sníž. přenesená",J678,0)</f>
        <v>0</v>
      </c>
      <c r="BI678" s="214">
        <f>IF(N678="nulová",J678,0)</f>
        <v>0</v>
      </c>
      <c r="BJ678" s="18" t="s">
        <v>82</v>
      </c>
      <c r="BK678" s="214">
        <f>ROUND(I678*H678,2)</f>
        <v>0</v>
      </c>
      <c r="BL678" s="18" t="s">
        <v>233</v>
      </c>
      <c r="BM678" s="213" t="s">
        <v>694</v>
      </c>
    </row>
    <row r="679" spans="1:65" s="14" customFormat="1" ht="11.25">
      <c r="B679" s="226"/>
      <c r="C679" s="227"/>
      <c r="D679" s="217" t="s">
        <v>149</v>
      </c>
      <c r="E679" s="228" t="s">
        <v>1</v>
      </c>
      <c r="F679" s="229" t="s">
        <v>141</v>
      </c>
      <c r="G679" s="227"/>
      <c r="H679" s="230">
        <v>3</v>
      </c>
      <c r="I679" s="231"/>
      <c r="J679" s="227"/>
      <c r="K679" s="227"/>
      <c r="L679" s="232"/>
      <c r="M679" s="233"/>
      <c r="N679" s="234"/>
      <c r="O679" s="234"/>
      <c r="P679" s="234"/>
      <c r="Q679" s="234"/>
      <c r="R679" s="234"/>
      <c r="S679" s="234"/>
      <c r="T679" s="235"/>
      <c r="AT679" s="236" t="s">
        <v>149</v>
      </c>
      <c r="AU679" s="236" t="s">
        <v>84</v>
      </c>
      <c r="AV679" s="14" t="s">
        <v>84</v>
      </c>
      <c r="AW679" s="14" t="s">
        <v>31</v>
      </c>
      <c r="AX679" s="14" t="s">
        <v>74</v>
      </c>
      <c r="AY679" s="236" t="s">
        <v>140</v>
      </c>
    </row>
    <row r="680" spans="1:65" s="15" customFormat="1" ht="11.25">
      <c r="B680" s="237"/>
      <c r="C680" s="238"/>
      <c r="D680" s="217" t="s">
        <v>149</v>
      </c>
      <c r="E680" s="239" t="s">
        <v>1</v>
      </c>
      <c r="F680" s="240" t="s">
        <v>155</v>
      </c>
      <c r="G680" s="238"/>
      <c r="H680" s="241">
        <v>3</v>
      </c>
      <c r="I680" s="242"/>
      <c r="J680" s="238"/>
      <c r="K680" s="238"/>
      <c r="L680" s="243"/>
      <c r="M680" s="244"/>
      <c r="N680" s="245"/>
      <c r="O680" s="245"/>
      <c r="P680" s="245"/>
      <c r="Q680" s="245"/>
      <c r="R680" s="245"/>
      <c r="S680" s="245"/>
      <c r="T680" s="246"/>
      <c r="AT680" s="247" t="s">
        <v>149</v>
      </c>
      <c r="AU680" s="247" t="s">
        <v>84</v>
      </c>
      <c r="AV680" s="15" t="s">
        <v>147</v>
      </c>
      <c r="AW680" s="15" t="s">
        <v>31</v>
      </c>
      <c r="AX680" s="15" t="s">
        <v>82</v>
      </c>
      <c r="AY680" s="247" t="s">
        <v>140</v>
      </c>
    </row>
    <row r="681" spans="1:65" s="2" customFormat="1" ht="16.5" customHeight="1">
      <c r="A681" s="35"/>
      <c r="B681" s="36"/>
      <c r="C681" s="201" t="s">
        <v>695</v>
      </c>
      <c r="D681" s="201" t="s">
        <v>143</v>
      </c>
      <c r="E681" s="202" t="s">
        <v>696</v>
      </c>
      <c r="F681" s="203" t="s">
        <v>697</v>
      </c>
      <c r="G681" s="204" t="s">
        <v>146</v>
      </c>
      <c r="H681" s="205">
        <v>65.2</v>
      </c>
      <c r="I681" s="206"/>
      <c r="J681" s="207">
        <f>ROUND(I681*H681,2)</f>
        <v>0</v>
      </c>
      <c r="K681" s="208"/>
      <c r="L681" s="40"/>
      <c r="M681" s="209" t="s">
        <v>1</v>
      </c>
      <c r="N681" s="210" t="s">
        <v>39</v>
      </c>
      <c r="O681" s="72"/>
      <c r="P681" s="211">
        <f>O681*H681</f>
        <v>0</v>
      </c>
      <c r="Q681" s="211">
        <v>0</v>
      </c>
      <c r="R681" s="211">
        <f>Q681*H681</f>
        <v>0</v>
      </c>
      <c r="S681" s="211">
        <v>0</v>
      </c>
      <c r="T681" s="212">
        <f>S681*H681</f>
        <v>0</v>
      </c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R681" s="213" t="s">
        <v>233</v>
      </c>
      <c r="AT681" s="213" t="s">
        <v>143</v>
      </c>
      <c r="AU681" s="213" t="s">
        <v>84</v>
      </c>
      <c r="AY681" s="18" t="s">
        <v>140</v>
      </c>
      <c r="BE681" s="214">
        <f>IF(N681="základní",J681,0)</f>
        <v>0</v>
      </c>
      <c r="BF681" s="214">
        <f>IF(N681="snížená",J681,0)</f>
        <v>0</v>
      </c>
      <c r="BG681" s="214">
        <f>IF(N681="zákl. přenesená",J681,0)</f>
        <v>0</v>
      </c>
      <c r="BH681" s="214">
        <f>IF(N681="sníž. přenesená",J681,0)</f>
        <v>0</v>
      </c>
      <c r="BI681" s="214">
        <f>IF(N681="nulová",J681,0)</f>
        <v>0</v>
      </c>
      <c r="BJ681" s="18" t="s">
        <v>82</v>
      </c>
      <c r="BK681" s="214">
        <f>ROUND(I681*H681,2)</f>
        <v>0</v>
      </c>
      <c r="BL681" s="18" t="s">
        <v>233</v>
      </c>
      <c r="BM681" s="213" t="s">
        <v>698</v>
      </c>
    </row>
    <row r="682" spans="1:65" s="13" customFormat="1" ht="11.25">
      <c r="B682" s="215"/>
      <c r="C682" s="216"/>
      <c r="D682" s="217" t="s">
        <v>149</v>
      </c>
      <c r="E682" s="218" t="s">
        <v>1</v>
      </c>
      <c r="F682" s="219" t="s">
        <v>699</v>
      </c>
      <c r="G682" s="216"/>
      <c r="H682" s="218" t="s">
        <v>1</v>
      </c>
      <c r="I682" s="220"/>
      <c r="J682" s="216"/>
      <c r="K682" s="216"/>
      <c r="L682" s="221"/>
      <c r="M682" s="222"/>
      <c r="N682" s="223"/>
      <c r="O682" s="223"/>
      <c r="P682" s="223"/>
      <c r="Q682" s="223"/>
      <c r="R682" s="223"/>
      <c r="S682" s="223"/>
      <c r="T682" s="224"/>
      <c r="AT682" s="225" t="s">
        <v>149</v>
      </c>
      <c r="AU682" s="225" t="s">
        <v>84</v>
      </c>
      <c r="AV682" s="13" t="s">
        <v>82</v>
      </c>
      <c r="AW682" s="13" t="s">
        <v>31</v>
      </c>
      <c r="AX682" s="13" t="s">
        <v>74</v>
      </c>
      <c r="AY682" s="225" t="s">
        <v>140</v>
      </c>
    </row>
    <row r="683" spans="1:65" s="14" customFormat="1" ht="11.25">
      <c r="B683" s="226"/>
      <c r="C683" s="227"/>
      <c r="D683" s="217" t="s">
        <v>149</v>
      </c>
      <c r="E683" s="228" t="s">
        <v>1</v>
      </c>
      <c r="F683" s="229" t="s">
        <v>669</v>
      </c>
      <c r="G683" s="227"/>
      <c r="H683" s="230">
        <v>7.6</v>
      </c>
      <c r="I683" s="231"/>
      <c r="J683" s="227"/>
      <c r="K683" s="227"/>
      <c r="L683" s="232"/>
      <c r="M683" s="233"/>
      <c r="N683" s="234"/>
      <c r="O683" s="234"/>
      <c r="P683" s="234"/>
      <c r="Q683" s="234"/>
      <c r="R683" s="234"/>
      <c r="S683" s="234"/>
      <c r="T683" s="235"/>
      <c r="AT683" s="236" t="s">
        <v>149</v>
      </c>
      <c r="AU683" s="236" t="s">
        <v>84</v>
      </c>
      <c r="AV683" s="14" t="s">
        <v>84</v>
      </c>
      <c r="AW683" s="14" t="s">
        <v>31</v>
      </c>
      <c r="AX683" s="14" t="s">
        <v>74</v>
      </c>
      <c r="AY683" s="236" t="s">
        <v>140</v>
      </c>
    </row>
    <row r="684" spans="1:65" s="13" customFormat="1" ht="11.25">
      <c r="B684" s="215"/>
      <c r="C684" s="216"/>
      <c r="D684" s="217" t="s">
        <v>149</v>
      </c>
      <c r="E684" s="218" t="s">
        <v>1</v>
      </c>
      <c r="F684" s="219" t="s">
        <v>700</v>
      </c>
      <c r="G684" s="216"/>
      <c r="H684" s="218" t="s">
        <v>1</v>
      </c>
      <c r="I684" s="220"/>
      <c r="J684" s="216"/>
      <c r="K684" s="216"/>
      <c r="L684" s="221"/>
      <c r="M684" s="222"/>
      <c r="N684" s="223"/>
      <c r="O684" s="223"/>
      <c r="P684" s="223"/>
      <c r="Q684" s="223"/>
      <c r="R684" s="223"/>
      <c r="S684" s="223"/>
      <c r="T684" s="224"/>
      <c r="AT684" s="225" t="s">
        <v>149</v>
      </c>
      <c r="AU684" s="225" t="s">
        <v>84</v>
      </c>
      <c r="AV684" s="13" t="s">
        <v>82</v>
      </c>
      <c r="AW684" s="13" t="s">
        <v>31</v>
      </c>
      <c r="AX684" s="13" t="s">
        <v>74</v>
      </c>
      <c r="AY684" s="225" t="s">
        <v>140</v>
      </c>
    </row>
    <row r="685" spans="1:65" s="14" customFormat="1" ht="11.25">
      <c r="B685" s="226"/>
      <c r="C685" s="227"/>
      <c r="D685" s="217" t="s">
        <v>149</v>
      </c>
      <c r="E685" s="228" t="s">
        <v>1</v>
      </c>
      <c r="F685" s="229" t="s">
        <v>701</v>
      </c>
      <c r="G685" s="227"/>
      <c r="H685" s="230">
        <v>39.6</v>
      </c>
      <c r="I685" s="231"/>
      <c r="J685" s="227"/>
      <c r="K685" s="227"/>
      <c r="L685" s="232"/>
      <c r="M685" s="233"/>
      <c r="N685" s="234"/>
      <c r="O685" s="234"/>
      <c r="P685" s="234"/>
      <c r="Q685" s="234"/>
      <c r="R685" s="234"/>
      <c r="S685" s="234"/>
      <c r="T685" s="235"/>
      <c r="AT685" s="236" t="s">
        <v>149</v>
      </c>
      <c r="AU685" s="236" t="s">
        <v>84</v>
      </c>
      <c r="AV685" s="14" t="s">
        <v>84</v>
      </c>
      <c r="AW685" s="14" t="s">
        <v>31</v>
      </c>
      <c r="AX685" s="14" t="s">
        <v>74</v>
      </c>
      <c r="AY685" s="236" t="s">
        <v>140</v>
      </c>
    </row>
    <row r="686" spans="1:65" s="13" customFormat="1" ht="11.25">
      <c r="B686" s="215"/>
      <c r="C686" s="216"/>
      <c r="D686" s="217" t="s">
        <v>149</v>
      </c>
      <c r="E686" s="218" t="s">
        <v>1</v>
      </c>
      <c r="F686" s="219" t="s">
        <v>702</v>
      </c>
      <c r="G686" s="216"/>
      <c r="H686" s="218" t="s">
        <v>1</v>
      </c>
      <c r="I686" s="220"/>
      <c r="J686" s="216"/>
      <c r="K686" s="216"/>
      <c r="L686" s="221"/>
      <c r="M686" s="222"/>
      <c r="N686" s="223"/>
      <c r="O686" s="223"/>
      <c r="P686" s="223"/>
      <c r="Q686" s="223"/>
      <c r="R686" s="223"/>
      <c r="S686" s="223"/>
      <c r="T686" s="224"/>
      <c r="AT686" s="225" t="s">
        <v>149</v>
      </c>
      <c r="AU686" s="225" t="s">
        <v>84</v>
      </c>
      <c r="AV686" s="13" t="s">
        <v>82</v>
      </c>
      <c r="AW686" s="13" t="s">
        <v>31</v>
      </c>
      <c r="AX686" s="13" t="s">
        <v>74</v>
      </c>
      <c r="AY686" s="225" t="s">
        <v>140</v>
      </c>
    </row>
    <row r="687" spans="1:65" s="14" customFormat="1" ht="11.25">
      <c r="B687" s="226"/>
      <c r="C687" s="227"/>
      <c r="D687" s="217" t="s">
        <v>149</v>
      </c>
      <c r="E687" s="228" t="s">
        <v>1</v>
      </c>
      <c r="F687" s="229" t="s">
        <v>245</v>
      </c>
      <c r="G687" s="227"/>
      <c r="H687" s="230">
        <v>18</v>
      </c>
      <c r="I687" s="231"/>
      <c r="J687" s="227"/>
      <c r="K687" s="227"/>
      <c r="L687" s="232"/>
      <c r="M687" s="233"/>
      <c r="N687" s="234"/>
      <c r="O687" s="234"/>
      <c r="P687" s="234"/>
      <c r="Q687" s="234"/>
      <c r="R687" s="234"/>
      <c r="S687" s="234"/>
      <c r="T687" s="235"/>
      <c r="AT687" s="236" t="s">
        <v>149</v>
      </c>
      <c r="AU687" s="236" t="s">
        <v>84</v>
      </c>
      <c r="AV687" s="14" t="s">
        <v>84</v>
      </c>
      <c r="AW687" s="14" t="s">
        <v>31</v>
      </c>
      <c r="AX687" s="14" t="s">
        <v>74</v>
      </c>
      <c r="AY687" s="236" t="s">
        <v>140</v>
      </c>
    </row>
    <row r="688" spans="1:65" s="15" customFormat="1" ht="11.25">
      <c r="B688" s="237"/>
      <c r="C688" s="238"/>
      <c r="D688" s="217" t="s">
        <v>149</v>
      </c>
      <c r="E688" s="239" t="s">
        <v>1</v>
      </c>
      <c r="F688" s="240" t="s">
        <v>155</v>
      </c>
      <c r="G688" s="238"/>
      <c r="H688" s="241">
        <v>65.2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6"/>
      <c r="AT688" s="247" t="s">
        <v>149</v>
      </c>
      <c r="AU688" s="247" t="s">
        <v>84</v>
      </c>
      <c r="AV688" s="15" t="s">
        <v>147</v>
      </c>
      <c r="AW688" s="15" t="s">
        <v>31</v>
      </c>
      <c r="AX688" s="15" t="s">
        <v>82</v>
      </c>
      <c r="AY688" s="247" t="s">
        <v>140</v>
      </c>
    </row>
    <row r="689" spans="1:65" s="2" customFormat="1" ht="24" customHeight="1">
      <c r="A689" s="35"/>
      <c r="B689" s="36"/>
      <c r="C689" s="248" t="s">
        <v>703</v>
      </c>
      <c r="D689" s="248" t="s">
        <v>178</v>
      </c>
      <c r="E689" s="249" t="s">
        <v>704</v>
      </c>
      <c r="F689" s="250" t="s">
        <v>705</v>
      </c>
      <c r="G689" s="251" t="s">
        <v>146</v>
      </c>
      <c r="H689" s="252">
        <v>25.6</v>
      </c>
      <c r="I689" s="253"/>
      <c r="J689" s="254">
        <f>ROUND(I689*H689,2)</f>
        <v>0</v>
      </c>
      <c r="K689" s="255"/>
      <c r="L689" s="256"/>
      <c r="M689" s="257" t="s">
        <v>1</v>
      </c>
      <c r="N689" s="258" t="s">
        <v>39</v>
      </c>
      <c r="O689" s="72"/>
      <c r="P689" s="211">
        <f>O689*H689</f>
        <v>0</v>
      </c>
      <c r="Q689" s="211">
        <v>5.1999999999999995E-4</v>
      </c>
      <c r="R689" s="211">
        <f>Q689*H689</f>
        <v>1.3311999999999999E-2</v>
      </c>
      <c r="S689" s="211">
        <v>0</v>
      </c>
      <c r="T689" s="212">
        <f>S689*H689</f>
        <v>0</v>
      </c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R689" s="213" t="s">
        <v>304</v>
      </c>
      <c r="AT689" s="213" t="s">
        <v>178</v>
      </c>
      <c r="AU689" s="213" t="s">
        <v>84</v>
      </c>
      <c r="AY689" s="18" t="s">
        <v>140</v>
      </c>
      <c r="BE689" s="214">
        <f>IF(N689="základní",J689,0)</f>
        <v>0</v>
      </c>
      <c r="BF689" s="214">
        <f>IF(N689="snížená",J689,0)</f>
        <v>0</v>
      </c>
      <c r="BG689" s="214">
        <f>IF(N689="zákl. přenesená",J689,0)</f>
        <v>0</v>
      </c>
      <c r="BH689" s="214">
        <f>IF(N689="sníž. přenesená",J689,0)</f>
        <v>0</v>
      </c>
      <c r="BI689" s="214">
        <f>IF(N689="nulová",J689,0)</f>
        <v>0</v>
      </c>
      <c r="BJ689" s="18" t="s">
        <v>82</v>
      </c>
      <c r="BK689" s="214">
        <f>ROUND(I689*H689,2)</f>
        <v>0</v>
      </c>
      <c r="BL689" s="18" t="s">
        <v>233</v>
      </c>
      <c r="BM689" s="213" t="s">
        <v>706</v>
      </c>
    </row>
    <row r="690" spans="1:65" s="13" customFormat="1" ht="22.5">
      <c r="B690" s="215"/>
      <c r="C690" s="216"/>
      <c r="D690" s="217" t="s">
        <v>149</v>
      </c>
      <c r="E690" s="218" t="s">
        <v>1</v>
      </c>
      <c r="F690" s="219" t="s">
        <v>707</v>
      </c>
      <c r="G690" s="216"/>
      <c r="H690" s="218" t="s">
        <v>1</v>
      </c>
      <c r="I690" s="220"/>
      <c r="J690" s="216"/>
      <c r="K690" s="216"/>
      <c r="L690" s="221"/>
      <c r="M690" s="222"/>
      <c r="N690" s="223"/>
      <c r="O690" s="223"/>
      <c r="P690" s="223"/>
      <c r="Q690" s="223"/>
      <c r="R690" s="223"/>
      <c r="S690" s="223"/>
      <c r="T690" s="224"/>
      <c r="AT690" s="225" t="s">
        <v>149</v>
      </c>
      <c r="AU690" s="225" t="s">
        <v>84</v>
      </c>
      <c r="AV690" s="13" t="s">
        <v>82</v>
      </c>
      <c r="AW690" s="13" t="s">
        <v>31</v>
      </c>
      <c r="AX690" s="13" t="s">
        <v>74</v>
      </c>
      <c r="AY690" s="225" t="s">
        <v>140</v>
      </c>
    </row>
    <row r="691" spans="1:65" s="13" customFormat="1" ht="11.25">
      <c r="B691" s="215"/>
      <c r="C691" s="216"/>
      <c r="D691" s="217" t="s">
        <v>149</v>
      </c>
      <c r="E691" s="218" t="s">
        <v>1</v>
      </c>
      <c r="F691" s="219" t="s">
        <v>699</v>
      </c>
      <c r="G691" s="216"/>
      <c r="H691" s="218" t="s">
        <v>1</v>
      </c>
      <c r="I691" s="220"/>
      <c r="J691" s="216"/>
      <c r="K691" s="216"/>
      <c r="L691" s="221"/>
      <c r="M691" s="222"/>
      <c r="N691" s="223"/>
      <c r="O691" s="223"/>
      <c r="P691" s="223"/>
      <c r="Q691" s="223"/>
      <c r="R691" s="223"/>
      <c r="S691" s="223"/>
      <c r="T691" s="224"/>
      <c r="AT691" s="225" t="s">
        <v>149</v>
      </c>
      <c r="AU691" s="225" t="s">
        <v>84</v>
      </c>
      <c r="AV691" s="13" t="s">
        <v>82</v>
      </c>
      <c r="AW691" s="13" t="s">
        <v>31</v>
      </c>
      <c r="AX691" s="13" t="s">
        <v>74</v>
      </c>
      <c r="AY691" s="225" t="s">
        <v>140</v>
      </c>
    </row>
    <row r="692" spans="1:65" s="14" customFormat="1" ht="11.25">
      <c r="B692" s="226"/>
      <c r="C692" s="227"/>
      <c r="D692" s="217" t="s">
        <v>149</v>
      </c>
      <c r="E692" s="228" t="s">
        <v>1</v>
      </c>
      <c r="F692" s="229" t="s">
        <v>669</v>
      </c>
      <c r="G692" s="227"/>
      <c r="H692" s="230">
        <v>7.6</v>
      </c>
      <c r="I692" s="231"/>
      <c r="J692" s="227"/>
      <c r="K692" s="227"/>
      <c r="L692" s="232"/>
      <c r="M692" s="233"/>
      <c r="N692" s="234"/>
      <c r="O692" s="234"/>
      <c r="P692" s="234"/>
      <c r="Q692" s="234"/>
      <c r="R692" s="234"/>
      <c r="S692" s="234"/>
      <c r="T692" s="235"/>
      <c r="AT692" s="236" t="s">
        <v>149</v>
      </c>
      <c r="AU692" s="236" t="s">
        <v>84</v>
      </c>
      <c r="AV692" s="14" t="s">
        <v>84</v>
      </c>
      <c r="AW692" s="14" t="s">
        <v>31</v>
      </c>
      <c r="AX692" s="14" t="s">
        <v>74</v>
      </c>
      <c r="AY692" s="236" t="s">
        <v>140</v>
      </c>
    </row>
    <row r="693" spans="1:65" s="13" customFormat="1" ht="11.25">
      <c r="B693" s="215"/>
      <c r="C693" s="216"/>
      <c r="D693" s="217" t="s">
        <v>149</v>
      </c>
      <c r="E693" s="218" t="s">
        <v>1</v>
      </c>
      <c r="F693" s="219" t="s">
        <v>702</v>
      </c>
      <c r="G693" s="216"/>
      <c r="H693" s="218" t="s">
        <v>1</v>
      </c>
      <c r="I693" s="220"/>
      <c r="J693" s="216"/>
      <c r="K693" s="216"/>
      <c r="L693" s="221"/>
      <c r="M693" s="222"/>
      <c r="N693" s="223"/>
      <c r="O693" s="223"/>
      <c r="P693" s="223"/>
      <c r="Q693" s="223"/>
      <c r="R693" s="223"/>
      <c r="S693" s="223"/>
      <c r="T693" s="224"/>
      <c r="AT693" s="225" t="s">
        <v>149</v>
      </c>
      <c r="AU693" s="225" t="s">
        <v>84</v>
      </c>
      <c r="AV693" s="13" t="s">
        <v>82</v>
      </c>
      <c r="AW693" s="13" t="s">
        <v>31</v>
      </c>
      <c r="AX693" s="13" t="s">
        <v>74</v>
      </c>
      <c r="AY693" s="225" t="s">
        <v>140</v>
      </c>
    </row>
    <row r="694" spans="1:65" s="14" customFormat="1" ht="11.25">
      <c r="B694" s="226"/>
      <c r="C694" s="227"/>
      <c r="D694" s="217" t="s">
        <v>149</v>
      </c>
      <c r="E694" s="228" t="s">
        <v>1</v>
      </c>
      <c r="F694" s="229" t="s">
        <v>245</v>
      </c>
      <c r="G694" s="227"/>
      <c r="H694" s="230">
        <v>18</v>
      </c>
      <c r="I694" s="231"/>
      <c r="J694" s="227"/>
      <c r="K694" s="227"/>
      <c r="L694" s="232"/>
      <c r="M694" s="233"/>
      <c r="N694" s="234"/>
      <c r="O694" s="234"/>
      <c r="P694" s="234"/>
      <c r="Q694" s="234"/>
      <c r="R694" s="234"/>
      <c r="S694" s="234"/>
      <c r="T694" s="235"/>
      <c r="AT694" s="236" t="s">
        <v>149</v>
      </c>
      <c r="AU694" s="236" t="s">
        <v>84</v>
      </c>
      <c r="AV694" s="14" t="s">
        <v>84</v>
      </c>
      <c r="AW694" s="14" t="s">
        <v>31</v>
      </c>
      <c r="AX694" s="14" t="s">
        <v>74</v>
      </c>
      <c r="AY694" s="236" t="s">
        <v>140</v>
      </c>
    </row>
    <row r="695" spans="1:65" s="15" customFormat="1" ht="11.25">
      <c r="B695" s="237"/>
      <c r="C695" s="238"/>
      <c r="D695" s="217" t="s">
        <v>149</v>
      </c>
      <c r="E695" s="239" t="s">
        <v>1</v>
      </c>
      <c r="F695" s="240" t="s">
        <v>155</v>
      </c>
      <c r="G695" s="238"/>
      <c r="H695" s="241">
        <v>25.6</v>
      </c>
      <c r="I695" s="242"/>
      <c r="J695" s="238"/>
      <c r="K695" s="238"/>
      <c r="L695" s="243"/>
      <c r="M695" s="244"/>
      <c r="N695" s="245"/>
      <c r="O695" s="245"/>
      <c r="P695" s="245"/>
      <c r="Q695" s="245"/>
      <c r="R695" s="245"/>
      <c r="S695" s="245"/>
      <c r="T695" s="246"/>
      <c r="AT695" s="247" t="s">
        <v>149</v>
      </c>
      <c r="AU695" s="247" t="s">
        <v>84</v>
      </c>
      <c r="AV695" s="15" t="s">
        <v>147</v>
      </c>
      <c r="AW695" s="15" t="s">
        <v>31</v>
      </c>
      <c r="AX695" s="15" t="s">
        <v>82</v>
      </c>
      <c r="AY695" s="247" t="s">
        <v>140</v>
      </c>
    </row>
    <row r="696" spans="1:65" s="2" customFormat="1" ht="24" customHeight="1">
      <c r="A696" s="35"/>
      <c r="B696" s="36"/>
      <c r="C696" s="248" t="s">
        <v>708</v>
      </c>
      <c r="D696" s="248" t="s">
        <v>178</v>
      </c>
      <c r="E696" s="249" t="s">
        <v>709</v>
      </c>
      <c r="F696" s="250" t="s">
        <v>710</v>
      </c>
      <c r="G696" s="251" t="s">
        <v>146</v>
      </c>
      <c r="H696" s="252">
        <v>39.6</v>
      </c>
      <c r="I696" s="253"/>
      <c r="J696" s="254">
        <f>ROUND(I696*H696,2)</f>
        <v>0</v>
      </c>
      <c r="K696" s="255"/>
      <c r="L696" s="256"/>
      <c r="M696" s="257" t="s">
        <v>1</v>
      </c>
      <c r="N696" s="258" t="s">
        <v>39</v>
      </c>
      <c r="O696" s="72"/>
      <c r="P696" s="211">
        <f>O696*H696</f>
        <v>0</v>
      </c>
      <c r="Q696" s="211">
        <v>5.1999999999999995E-4</v>
      </c>
      <c r="R696" s="211">
        <f>Q696*H696</f>
        <v>2.0591999999999999E-2</v>
      </c>
      <c r="S696" s="211">
        <v>0</v>
      </c>
      <c r="T696" s="212">
        <f>S696*H696</f>
        <v>0</v>
      </c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R696" s="213" t="s">
        <v>304</v>
      </c>
      <c r="AT696" s="213" t="s">
        <v>178</v>
      </c>
      <c r="AU696" s="213" t="s">
        <v>84</v>
      </c>
      <c r="AY696" s="18" t="s">
        <v>140</v>
      </c>
      <c r="BE696" s="214">
        <f>IF(N696="základní",J696,0)</f>
        <v>0</v>
      </c>
      <c r="BF696" s="214">
        <f>IF(N696="snížená",J696,0)</f>
        <v>0</v>
      </c>
      <c r="BG696" s="214">
        <f>IF(N696="zákl. přenesená",J696,0)</f>
        <v>0</v>
      </c>
      <c r="BH696" s="214">
        <f>IF(N696="sníž. přenesená",J696,0)</f>
        <v>0</v>
      </c>
      <c r="BI696" s="214">
        <f>IF(N696="nulová",J696,0)</f>
        <v>0</v>
      </c>
      <c r="BJ696" s="18" t="s">
        <v>82</v>
      </c>
      <c r="BK696" s="214">
        <f>ROUND(I696*H696,2)</f>
        <v>0</v>
      </c>
      <c r="BL696" s="18" t="s">
        <v>233</v>
      </c>
      <c r="BM696" s="213" t="s">
        <v>711</v>
      </c>
    </row>
    <row r="697" spans="1:65" s="13" customFormat="1" ht="22.5">
      <c r="B697" s="215"/>
      <c r="C697" s="216"/>
      <c r="D697" s="217" t="s">
        <v>149</v>
      </c>
      <c r="E697" s="218" t="s">
        <v>1</v>
      </c>
      <c r="F697" s="219" t="s">
        <v>707</v>
      </c>
      <c r="G697" s="216"/>
      <c r="H697" s="218" t="s">
        <v>1</v>
      </c>
      <c r="I697" s="220"/>
      <c r="J697" s="216"/>
      <c r="K697" s="216"/>
      <c r="L697" s="221"/>
      <c r="M697" s="222"/>
      <c r="N697" s="223"/>
      <c r="O697" s="223"/>
      <c r="P697" s="223"/>
      <c r="Q697" s="223"/>
      <c r="R697" s="223"/>
      <c r="S697" s="223"/>
      <c r="T697" s="224"/>
      <c r="AT697" s="225" t="s">
        <v>149</v>
      </c>
      <c r="AU697" s="225" t="s">
        <v>84</v>
      </c>
      <c r="AV697" s="13" t="s">
        <v>82</v>
      </c>
      <c r="AW697" s="13" t="s">
        <v>31</v>
      </c>
      <c r="AX697" s="13" t="s">
        <v>74</v>
      </c>
      <c r="AY697" s="225" t="s">
        <v>140</v>
      </c>
    </row>
    <row r="698" spans="1:65" s="13" customFormat="1" ht="11.25">
      <c r="B698" s="215"/>
      <c r="C698" s="216"/>
      <c r="D698" s="217" t="s">
        <v>149</v>
      </c>
      <c r="E698" s="218" t="s">
        <v>1</v>
      </c>
      <c r="F698" s="219" t="s">
        <v>700</v>
      </c>
      <c r="G698" s="216"/>
      <c r="H698" s="218" t="s">
        <v>1</v>
      </c>
      <c r="I698" s="220"/>
      <c r="J698" s="216"/>
      <c r="K698" s="216"/>
      <c r="L698" s="221"/>
      <c r="M698" s="222"/>
      <c r="N698" s="223"/>
      <c r="O698" s="223"/>
      <c r="P698" s="223"/>
      <c r="Q698" s="223"/>
      <c r="R698" s="223"/>
      <c r="S698" s="223"/>
      <c r="T698" s="224"/>
      <c r="AT698" s="225" t="s">
        <v>149</v>
      </c>
      <c r="AU698" s="225" t="s">
        <v>84</v>
      </c>
      <c r="AV698" s="13" t="s">
        <v>82</v>
      </c>
      <c r="AW698" s="13" t="s">
        <v>31</v>
      </c>
      <c r="AX698" s="13" t="s">
        <v>74</v>
      </c>
      <c r="AY698" s="225" t="s">
        <v>140</v>
      </c>
    </row>
    <row r="699" spans="1:65" s="14" customFormat="1" ht="11.25">
      <c r="B699" s="226"/>
      <c r="C699" s="227"/>
      <c r="D699" s="217" t="s">
        <v>149</v>
      </c>
      <c r="E699" s="228" t="s">
        <v>1</v>
      </c>
      <c r="F699" s="229" t="s">
        <v>701</v>
      </c>
      <c r="G699" s="227"/>
      <c r="H699" s="230">
        <v>39.6</v>
      </c>
      <c r="I699" s="231"/>
      <c r="J699" s="227"/>
      <c r="K699" s="227"/>
      <c r="L699" s="232"/>
      <c r="M699" s="233"/>
      <c r="N699" s="234"/>
      <c r="O699" s="234"/>
      <c r="P699" s="234"/>
      <c r="Q699" s="234"/>
      <c r="R699" s="234"/>
      <c r="S699" s="234"/>
      <c r="T699" s="235"/>
      <c r="AT699" s="236" t="s">
        <v>149</v>
      </c>
      <c r="AU699" s="236" t="s">
        <v>84</v>
      </c>
      <c r="AV699" s="14" t="s">
        <v>84</v>
      </c>
      <c r="AW699" s="14" t="s">
        <v>31</v>
      </c>
      <c r="AX699" s="14" t="s">
        <v>74</v>
      </c>
      <c r="AY699" s="236" t="s">
        <v>140</v>
      </c>
    </row>
    <row r="700" spans="1:65" s="15" customFormat="1" ht="11.25">
      <c r="B700" s="237"/>
      <c r="C700" s="238"/>
      <c r="D700" s="217" t="s">
        <v>149</v>
      </c>
      <c r="E700" s="239" t="s">
        <v>1</v>
      </c>
      <c r="F700" s="240" t="s">
        <v>155</v>
      </c>
      <c r="G700" s="238"/>
      <c r="H700" s="241">
        <v>39.6</v>
      </c>
      <c r="I700" s="242"/>
      <c r="J700" s="238"/>
      <c r="K700" s="238"/>
      <c r="L700" s="243"/>
      <c r="M700" s="244"/>
      <c r="N700" s="245"/>
      <c r="O700" s="245"/>
      <c r="P700" s="245"/>
      <c r="Q700" s="245"/>
      <c r="R700" s="245"/>
      <c r="S700" s="245"/>
      <c r="T700" s="246"/>
      <c r="AT700" s="247" t="s">
        <v>149</v>
      </c>
      <c r="AU700" s="247" t="s">
        <v>84</v>
      </c>
      <c r="AV700" s="15" t="s">
        <v>147</v>
      </c>
      <c r="AW700" s="15" t="s">
        <v>31</v>
      </c>
      <c r="AX700" s="15" t="s">
        <v>82</v>
      </c>
      <c r="AY700" s="247" t="s">
        <v>140</v>
      </c>
    </row>
    <row r="701" spans="1:65" s="2" customFormat="1" ht="24" customHeight="1">
      <c r="A701" s="35"/>
      <c r="B701" s="36"/>
      <c r="C701" s="201" t="s">
        <v>712</v>
      </c>
      <c r="D701" s="201" t="s">
        <v>143</v>
      </c>
      <c r="E701" s="202" t="s">
        <v>713</v>
      </c>
      <c r="F701" s="203" t="s">
        <v>714</v>
      </c>
      <c r="G701" s="204" t="s">
        <v>351</v>
      </c>
      <c r="H701" s="205">
        <v>6</v>
      </c>
      <c r="I701" s="206"/>
      <c r="J701" s="207">
        <f>ROUND(I701*H701,2)</f>
        <v>0</v>
      </c>
      <c r="K701" s="208"/>
      <c r="L701" s="40"/>
      <c r="M701" s="209" t="s">
        <v>1</v>
      </c>
      <c r="N701" s="210" t="s">
        <v>39</v>
      </c>
      <c r="O701" s="72"/>
      <c r="P701" s="211">
        <f>O701*H701</f>
        <v>0</v>
      </c>
      <c r="Q701" s="211">
        <v>0</v>
      </c>
      <c r="R701" s="211">
        <f>Q701*H701</f>
        <v>0</v>
      </c>
      <c r="S701" s="211">
        <v>0</v>
      </c>
      <c r="T701" s="212">
        <f>S701*H701</f>
        <v>0</v>
      </c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R701" s="213" t="s">
        <v>233</v>
      </c>
      <c r="AT701" s="213" t="s">
        <v>143</v>
      </c>
      <c r="AU701" s="213" t="s">
        <v>84</v>
      </c>
      <c r="AY701" s="18" t="s">
        <v>140</v>
      </c>
      <c r="BE701" s="214">
        <f>IF(N701="základní",J701,0)</f>
        <v>0</v>
      </c>
      <c r="BF701" s="214">
        <f>IF(N701="snížená",J701,0)</f>
        <v>0</v>
      </c>
      <c r="BG701" s="214">
        <f>IF(N701="zákl. přenesená",J701,0)</f>
        <v>0</v>
      </c>
      <c r="BH701" s="214">
        <f>IF(N701="sníž. přenesená",J701,0)</f>
        <v>0</v>
      </c>
      <c r="BI701" s="214">
        <f>IF(N701="nulová",J701,0)</f>
        <v>0</v>
      </c>
      <c r="BJ701" s="18" t="s">
        <v>82</v>
      </c>
      <c r="BK701" s="214">
        <f>ROUND(I701*H701,2)</f>
        <v>0</v>
      </c>
      <c r="BL701" s="18" t="s">
        <v>233</v>
      </c>
      <c r="BM701" s="213" t="s">
        <v>715</v>
      </c>
    </row>
    <row r="702" spans="1:65" s="13" customFormat="1" ht="11.25">
      <c r="B702" s="215"/>
      <c r="C702" s="216"/>
      <c r="D702" s="217" t="s">
        <v>149</v>
      </c>
      <c r="E702" s="218" t="s">
        <v>1</v>
      </c>
      <c r="F702" s="219" t="s">
        <v>716</v>
      </c>
      <c r="G702" s="216"/>
      <c r="H702" s="218" t="s">
        <v>1</v>
      </c>
      <c r="I702" s="220"/>
      <c r="J702" s="216"/>
      <c r="K702" s="216"/>
      <c r="L702" s="221"/>
      <c r="M702" s="222"/>
      <c r="N702" s="223"/>
      <c r="O702" s="223"/>
      <c r="P702" s="223"/>
      <c r="Q702" s="223"/>
      <c r="R702" s="223"/>
      <c r="S702" s="223"/>
      <c r="T702" s="224"/>
      <c r="AT702" s="225" t="s">
        <v>149</v>
      </c>
      <c r="AU702" s="225" t="s">
        <v>84</v>
      </c>
      <c r="AV702" s="13" t="s">
        <v>82</v>
      </c>
      <c r="AW702" s="13" t="s">
        <v>31</v>
      </c>
      <c r="AX702" s="13" t="s">
        <v>74</v>
      </c>
      <c r="AY702" s="225" t="s">
        <v>140</v>
      </c>
    </row>
    <row r="703" spans="1:65" s="14" customFormat="1" ht="11.25">
      <c r="B703" s="226"/>
      <c r="C703" s="227"/>
      <c r="D703" s="217" t="s">
        <v>149</v>
      </c>
      <c r="E703" s="228" t="s">
        <v>1</v>
      </c>
      <c r="F703" s="229" t="s">
        <v>84</v>
      </c>
      <c r="G703" s="227"/>
      <c r="H703" s="230">
        <v>2</v>
      </c>
      <c r="I703" s="231"/>
      <c r="J703" s="227"/>
      <c r="K703" s="227"/>
      <c r="L703" s="232"/>
      <c r="M703" s="233"/>
      <c r="N703" s="234"/>
      <c r="O703" s="234"/>
      <c r="P703" s="234"/>
      <c r="Q703" s="234"/>
      <c r="R703" s="234"/>
      <c r="S703" s="234"/>
      <c r="T703" s="235"/>
      <c r="AT703" s="236" t="s">
        <v>149</v>
      </c>
      <c r="AU703" s="236" t="s">
        <v>84</v>
      </c>
      <c r="AV703" s="14" t="s">
        <v>84</v>
      </c>
      <c r="AW703" s="14" t="s">
        <v>31</v>
      </c>
      <c r="AX703" s="14" t="s">
        <v>74</v>
      </c>
      <c r="AY703" s="236" t="s">
        <v>140</v>
      </c>
    </row>
    <row r="704" spans="1:65" s="13" customFormat="1" ht="11.25">
      <c r="B704" s="215"/>
      <c r="C704" s="216"/>
      <c r="D704" s="217" t="s">
        <v>149</v>
      </c>
      <c r="E704" s="218" t="s">
        <v>1</v>
      </c>
      <c r="F704" s="219" t="s">
        <v>717</v>
      </c>
      <c r="G704" s="216"/>
      <c r="H704" s="218" t="s">
        <v>1</v>
      </c>
      <c r="I704" s="220"/>
      <c r="J704" s="216"/>
      <c r="K704" s="216"/>
      <c r="L704" s="221"/>
      <c r="M704" s="222"/>
      <c r="N704" s="223"/>
      <c r="O704" s="223"/>
      <c r="P704" s="223"/>
      <c r="Q704" s="223"/>
      <c r="R704" s="223"/>
      <c r="S704" s="223"/>
      <c r="T704" s="224"/>
      <c r="AT704" s="225" t="s">
        <v>149</v>
      </c>
      <c r="AU704" s="225" t="s">
        <v>84</v>
      </c>
      <c r="AV704" s="13" t="s">
        <v>82</v>
      </c>
      <c r="AW704" s="13" t="s">
        <v>31</v>
      </c>
      <c r="AX704" s="13" t="s">
        <v>74</v>
      </c>
      <c r="AY704" s="225" t="s">
        <v>140</v>
      </c>
    </row>
    <row r="705" spans="1:65" s="14" customFormat="1" ht="11.25">
      <c r="B705" s="226"/>
      <c r="C705" s="227"/>
      <c r="D705" s="217" t="s">
        <v>149</v>
      </c>
      <c r="E705" s="228" t="s">
        <v>1</v>
      </c>
      <c r="F705" s="229" t="s">
        <v>84</v>
      </c>
      <c r="G705" s="227"/>
      <c r="H705" s="230">
        <v>2</v>
      </c>
      <c r="I705" s="231"/>
      <c r="J705" s="227"/>
      <c r="K705" s="227"/>
      <c r="L705" s="232"/>
      <c r="M705" s="233"/>
      <c r="N705" s="234"/>
      <c r="O705" s="234"/>
      <c r="P705" s="234"/>
      <c r="Q705" s="234"/>
      <c r="R705" s="234"/>
      <c r="S705" s="234"/>
      <c r="T705" s="235"/>
      <c r="AT705" s="236" t="s">
        <v>149</v>
      </c>
      <c r="AU705" s="236" t="s">
        <v>84</v>
      </c>
      <c r="AV705" s="14" t="s">
        <v>84</v>
      </c>
      <c r="AW705" s="14" t="s">
        <v>31</v>
      </c>
      <c r="AX705" s="14" t="s">
        <v>74</v>
      </c>
      <c r="AY705" s="236" t="s">
        <v>140</v>
      </c>
    </row>
    <row r="706" spans="1:65" s="13" customFormat="1" ht="11.25">
      <c r="B706" s="215"/>
      <c r="C706" s="216"/>
      <c r="D706" s="217" t="s">
        <v>149</v>
      </c>
      <c r="E706" s="218" t="s">
        <v>1</v>
      </c>
      <c r="F706" s="219" t="s">
        <v>718</v>
      </c>
      <c r="G706" s="216"/>
      <c r="H706" s="218" t="s">
        <v>1</v>
      </c>
      <c r="I706" s="220"/>
      <c r="J706" s="216"/>
      <c r="K706" s="216"/>
      <c r="L706" s="221"/>
      <c r="M706" s="222"/>
      <c r="N706" s="223"/>
      <c r="O706" s="223"/>
      <c r="P706" s="223"/>
      <c r="Q706" s="223"/>
      <c r="R706" s="223"/>
      <c r="S706" s="223"/>
      <c r="T706" s="224"/>
      <c r="AT706" s="225" t="s">
        <v>149</v>
      </c>
      <c r="AU706" s="225" t="s">
        <v>84</v>
      </c>
      <c r="AV706" s="13" t="s">
        <v>82</v>
      </c>
      <c r="AW706" s="13" t="s">
        <v>31</v>
      </c>
      <c r="AX706" s="13" t="s">
        <v>74</v>
      </c>
      <c r="AY706" s="225" t="s">
        <v>140</v>
      </c>
    </row>
    <row r="707" spans="1:65" s="14" customFormat="1" ht="11.25">
      <c r="B707" s="226"/>
      <c r="C707" s="227"/>
      <c r="D707" s="217" t="s">
        <v>149</v>
      </c>
      <c r="E707" s="228" t="s">
        <v>1</v>
      </c>
      <c r="F707" s="229" t="s">
        <v>84</v>
      </c>
      <c r="G707" s="227"/>
      <c r="H707" s="230">
        <v>2</v>
      </c>
      <c r="I707" s="231"/>
      <c r="J707" s="227"/>
      <c r="K707" s="227"/>
      <c r="L707" s="232"/>
      <c r="M707" s="233"/>
      <c r="N707" s="234"/>
      <c r="O707" s="234"/>
      <c r="P707" s="234"/>
      <c r="Q707" s="234"/>
      <c r="R707" s="234"/>
      <c r="S707" s="234"/>
      <c r="T707" s="235"/>
      <c r="AT707" s="236" t="s">
        <v>149</v>
      </c>
      <c r="AU707" s="236" t="s">
        <v>84</v>
      </c>
      <c r="AV707" s="14" t="s">
        <v>84</v>
      </c>
      <c r="AW707" s="14" t="s">
        <v>31</v>
      </c>
      <c r="AX707" s="14" t="s">
        <v>74</v>
      </c>
      <c r="AY707" s="236" t="s">
        <v>140</v>
      </c>
    </row>
    <row r="708" spans="1:65" s="15" customFormat="1" ht="11.25">
      <c r="B708" s="237"/>
      <c r="C708" s="238"/>
      <c r="D708" s="217" t="s">
        <v>149</v>
      </c>
      <c r="E708" s="239" t="s">
        <v>1</v>
      </c>
      <c r="F708" s="240" t="s">
        <v>155</v>
      </c>
      <c r="G708" s="238"/>
      <c r="H708" s="241">
        <v>6</v>
      </c>
      <c r="I708" s="242"/>
      <c r="J708" s="238"/>
      <c r="K708" s="238"/>
      <c r="L708" s="243"/>
      <c r="M708" s="244"/>
      <c r="N708" s="245"/>
      <c r="O708" s="245"/>
      <c r="P708" s="245"/>
      <c r="Q708" s="245"/>
      <c r="R708" s="245"/>
      <c r="S708" s="245"/>
      <c r="T708" s="246"/>
      <c r="AT708" s="247" t="s">
        <v>149</v>
      </c>
      <c r="AU708" s="247" t="s">
        <v>84</v>
      </c>
      <c r="AV708" s="15" t="s">
        <v>147</v>
      </c>
      <c r="AW708" s="15" t="s">
        <v>31</v>
      </c>
      <c r="AX708" s="15" t="s">
        <v>82</v>
      </c>
      <c r="AY708" s="247" t="s">
        <v>140</v>
      </c>
    </row>
    <row r="709" spans="1:65" s="2" customFormat="1" ht="16.5" customHeight="1">
      <c r="A709" s="35"/>
      <c r="B709" s="36"/>
      <c r="C709" s="248" t="s">
        <v>719</v>
      </c>
      <c r="D709" s="248" t="s">
        <v>178</v>
      </c>
      <c r="E709" s="249" t="s">
        <v>720</v>
      </c>
      <c r="F709" s="250" t="s">
        <v>721</v>
      </c>
      <c r="G709" s="251" t="s">
        <v>351</v>
      </c>
      <c r="H709" s="252">
        <v>4</v>
      </c>
      <c r="I709" s="253"/>
      <c r="J709" s="254">
        <f>ROUND(I709*H709,2)</f>
        <v>0</v>
      </c>
      <c r="K709" s="255"/>
      <c r="L709" s="256"/>
      <c r="M709" s="257" t="s">
        <v>1</v>
      </c>
      <c r="N709" s="258" t="s">
        <v>39</v>
      </c>
      <c r="O709" s="72"/>
      <c r="P709" s="211">
        <f>O709*H709</f>
        <v>0</v>
      </c>
      <c r="Q709" s="211">
        <v>3.1099999999999999E-3</v>
      </c>
      <c r="R709" s="211">
        <f>Q709*H709</f>
        <v>1.244E-2</v>
      </c>
      <c r="S709" s="211">
        <v>0</v>
      </c>
      <c r="T709" s="212">
        <f>S709*H709</f>
        <v>0</v>
      </c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R709" s="213" t="s">
        <v>304</v>
      </c>
      <c r="AT709" s="213" t="s">
        <v>178</v>
      </c>
      <c r="AU709" s="213" t="s">
        <v>84</v>
      </c>
      <c r="AY709" s="18" t="s">
        <v>140</v>
      </c>
      <c r="BE709" s="214">
        <f>IF(N709="základní",J709,0)</f>
        <v>0</v>
      </c>
      <c r="BF709" s="214">
        <f>IF(N709="snížená",J709,0)</f>
        <v>0</v>
      </c>
      <c r="BG709" s="214">
        <f>IF(N709="zákl. přenesená",J709,0)</f>
        <v>0</v>
      </c>
      <c r="BH709" s="214">
        <f>IF(N709="sníž. přenesená",J709,0)</f>
        <v>0</v>
      </c>
      <c r="BI709" s="214">
        <f>IF(N709="nulová",J709,0)</f>
        <v>0</v>
      </c>
      <c r="BJ709" s="18" t="s">
        <v>82</v>
      </c>
      <c r="BK709" s="214">
        <f>ROUND(I709*H709,2)</f>
        <v>0</v>
      </c>
      <c r="BL709" s="18" t="s">
        <v>233</v>
      </c>
      <c r="BM709" s="213" t="s">
        <v>722</v>
      </c>
    </row>
    <row r="710" spans="1:65" s="13" customFormat="1" ht="11.25">
      <c r="B710" s="215"/>
      <c r="C710" s="216"/>
      <c r="D710" s="217" t="s">
        <v>149</v>
      </c>
      <c r="E710" s="218" t="s">
        <v>1</v>
      </c>
      <c r="F710" s="219" t="s">
        <v>723</v>
      </c>
      <c r="G710" s="216"/>
      <c r="H710" s="218" t="s">
        <v>1</v>
      </c>
      <c r="I710" s="220"/>
      <c r="J710" s="216"/>
      <c r="K710" s="216"/>
      <c r="L710" s="221"/>
      <c r="M710" s="222"/>
      <c r="N710" s="223"/>
      <c r="O710" s="223"/>
      <c r="P710" s="223"/>
      <c r="Q710" s="223"/>
      <c r="R710" s="223"/>
      <c r="S710" s="223"/>
      <c r="T710" s="224"/>
      <c r="AT710" s="225" t="s">
        <v>149</v>
      </c>
      <c r="AU710" s="225" t="s">
        <v>84</v>
      </c>
      <c r="AV710" s="13" t="s">
        <v>82</v>
      </c>
      <c r="AW710" s="13" t="s">
        <v>31</v>
      </c>
      <c r="AX710" s="13" t="s">
        <v>74</v>
      </c>
      <c r="AY710" s="225" t="s">
        <v>140</v>
      </c>
    </row>
    <row r="711" spans="1:65" s="14" customFormat="1" ht="11.25">
      <c r="B711" s="226"/>
      <c r="C711" s="227"/>
      <c r="D711" s="217" t="s">
        <v>149</v>
      </c>
      <c r="E711" s="228" t="s">
        <v>1</v>
      </c>
      <c r="F711" s="229" t="s">
        <v>84</v>
      </c>
      <c r="G711" s="227"/>
      <c r="H711" s="230">
        <v>2</v>
      </c>
      <c r="I711" s="231"/>
      <c r="J711" s="227"/>
      <c r="K711" s="227"/>
      <c r="L711" s="232"/>
      <c r="M711" s="233"/>
      <c r="N711" s="234"/>
      <c r="O711" s="234"/>
      <c r="P711" s="234"/>
      <c r="Q711" s="234"/>
      <c r="R711" s="234"/>
      <c r="S711" s="234"/>
      <c r="T711" s="235"/>
      <c r="AT711" s="236" t="s">
        <v>149</v>
      </c>
      <c r="AU711" s="236" t="s">
        <v>84</v>
      </c>
      <c r="AV711" s="14" t="s">
        <v>84</v>
      </c>
      <c r="AW711" s="14" t="s">
        <v>31</v>
      </c>
      <c r="AX711" s="14" t="s">
        <v>74</v>
      </c>
      <c r="AY711" s="236" t="s">
        <v>140</v>
      </c>
    </row>
    <row r="712" spans="1:65" s="13" customFormat="1" ht="11.25">
      <c r="B712" s="215"/>
      <c r="C712" s="216"/>
      <c r="D712" s="217" t="s">
        <v>149</v>
      </c>
      <c r="E712" s="218" t="s">
        <v>1</v>
      </c>
      <c r="F712" s="219" t="s">
        <v>718</v>
      </c>
      <c r="G712" s="216"/>
      <c r="H712" s="218" t="s">
        <v>1</v>
      </c>
      <c r="I712" s="220"/>
      <c r="J712" s="216"/>
      <c r="K712" s="216"/>
      <c r="L712" s="221"/>
      <c r="M712" s="222"/>
      <c r="N712" s="223"/>
      <c r="O712" s="223"/>
      <c r="P712" s="223"/>
      <c r="Q712" s="223"/>
      <c r="R712" s="223"/>
      <c r="S712" s="223"/>
      <c r="T712" s="224"/>
      <c r="AT712" s="225" t="s">
        <v>149</v>
      </c>
      <c r="AU712" s="225" t="s">
        <v>84</v>
      </c>
      <c r="AV712" s="13" t="s">
        <v>82</v>
      </c>
      <c r="AW712" s="13" t="s">
        <v>31</v>
      </c>
      <c r="AX712" s="13" t="s">
        <v>74</v>
      </c>
      <c r="AY712" s="225" t="s">
        <v>140</v>
      </c>
    </row>
    <row r="713" spans="1:65" s="14" customFormat="1" ht="11.25">
      <c r="B713" s="226"/>
      <c r="C713" s="227"/>
      <c r="D713" s="217" t="s">
        <v>149</v>
      </c>
      <c r="E713" s="228" t="s">
        <v>1</v>
      </c>
      <c r="F713" s="229" t="s">
        <v>84</v>
      </c>
      <c r="G713" s="227"/>
      <c r="H713" s="230">
        <v>2</v>
      </c>
      <c r="I713" s="231"/>
      <c r="J713" s="227"/>
      <c r="K713" s="227"/>
      <c r="L713" s="232"/>
      <c r="M713" s="233"/>
      <c r="N713" s="234"/>
      <c r="O713" s="234"/>
      <c r="P713" s="234"/>
      <c r="Q713" s="234"/>
      <c r="R713" s="234"/>
      <c r="S713" s="234"/>
      <c r="T713" s="235"/>
      <c r="AT713" s="236" t="s">
        <v>149</v>
      </c>
      <c r="AU713" s="236" t="s">
        <v>84</v>
      </c>
      <c r="AV713" s="14" t="s">
        <v>84</v>
      </c>
      <c r="AW713" s="14" t="s">
        <v>31</v>
      </c>
      <c r="AX713" s="14" t="s">
        <v>74</v>
      </c>
      <c r="AY713" s="236" t="s">
        <v>140</v>
      </c>
    </row>
    <row r="714" spans="1:65" s="15" customFormat="1" ht="11.25">
      <c r="B714" s="237"/>
      <c r="C714" s="238"/>
      <c r="D714" s="217" t="s">
        <v>149</v>
      </c>
      <c r="E714" s="239" t="s">
        <v>1</v>
      </c>
      <c r="F714" s="240" t="s">
        <v>155</v>
      </c>
      <c r="G714" s="238"/>
      <c r="H714" s="241">
        <v>4</v>
      </c>
      <c r="I714" s="242"/>
      <c r="J714" s="238"/>
      <c r="K714" s="238"/>
      <c r="L714" s="243"/>
      <c r="M714" s="244"/>
      <c r="N714" s="245"/>
      <c r="O714" s="245"/>
      <c r="P714" s="245"/>
      <c r="Q714" s="245"/>
      <c r="R714" s="245"/>
      <c r="S714" s="245"/>
      <c r="T714" s="246"/>
      <c r="AT714" s="247" t="s">
        <v>149</v>
      </c>
      <c r="AU714" s="247" t="s">
        <v>84</v>
      </c>
      <c r="AV714" s="15" t="s">
        <v>147</v>
      </c>
      <c r="AW714" s="15" t="s">
        <v>31</v>
      </c>
      <c r="AX714" s="15" t="s">
        <v>82</v>
      </c>
      <c r="AY714" s="247" t="s">
        <v>140</v>
      </c>
    </row>
    <row r="715" spans="1:65" s="2" customFormat="1" ht="16.5" customHeight="1">
      <c r="A715" s="35"/>
      <c r="B715" s="36"/>
      <c r="C715" s="248" t="s">
        <v>724</v>
      </c>
      <c r="D715" s="248" t="s">
        <v>178</v>
      </c>
      <c r="E715" s="249" t="s">
        <v>725</v>
      </c>
      <c r="F715" s="250" t="s">
        <v>721</v>
      </c>
      <c r="G715" s="251" t="s">
        <v>351</v>
      </c>
      <c r="H715" s="252">
        <v>2</v>
      </c>
      <c r="I715" s="253"/>
      <c r="J715" s="254">
        <f>ROUND(I715*H715,2)</f>
        <v>0</v>
      </c>
      <c r="K715" s="255"/>
      <c r="L715" s="256"/>
      <c r="M715" s="257" t="s">
        <v>1</v>
      </c>
      <c r="N715" s="258" t="s">
        <v>39</v>
      </c>
      <c r="O715" s="72"/>
      <c r="P715" s="211">
        <f>O715*H715</f>
        <v>0</v>
      </c>
      <c r="Q715" s="211">
        <v>3.1099999999999999E-3</v>
      </c>
      <c r="R715" s="211">
        <f>Q715*H715</f>
        <v>6.2199999999999998E-3</v>
      </c>
      <c r="S715" s="211">
        <v>0</v>
      </c>
      <c r="T715" s="212">
        <f>S715*H715</f>
        <v>0</v>
      </c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R715" s="213" t="s">
        <v>304</v>
      </c>
      <c r="AT715" s="213" t="s">
        <v>178</v>
      </c>
      <c r="AU715" s="213" t="s">
        <v>84</v>
      </c>
      <c r="AY715" s="18" t="s">
        <v>140</v>
      </c>
      <c r="BE715" s="214">
        <f>IF(N715="základní",J715,0)</f>
        <v>0</v>
      </c>
      <c r="BF715" s="214">
        <f>IF(N715="snížená",J715,0)</f>
        <v>0</v>
      </c>
      <c r="BG715" s="214">
        <f>IF(N715="zákl. přenesená",J715,0)</f>
        <v>0</v>
      </c>
      <c r="BH715" s="214">
        <f>IF(N715="sníž. přenesená",J715,0)</f>
        <v>0</v>
      </c>
      <c r="BI715" s="214">
        <f>IF(N715="nulová",J715,0)</f>
        <v>0</v>
      </c>
      <c r="BJ715" s="18" t="s">
        <v>82</v>
      </c>
      <c r="BK715" s="214">
        <f>ROUND(I715*H715,2)</f>
        <v>0</v>
      </c>
      <c r="BL715" s="18" t="s">
        <v>233</v>
      </c>
      <c r="BM715" s="213" t="s">
        <v>726</v>
      </c>
    </row>
    <row r="716" spans="1:65" s="13" customFormat="1" ht="11.25">
      <c r="B716" s="215"/>
      <c r="C716" s="216"/>
      <c r="D716" s="217" t="s">
        <v>149</v>
      </c>
      <c r="E716" s="218" t="s">
        <v>1</v>
      </c>
      <c r="F716" s="219" t="s">
        <v>727</v>
      </c>
      <c r="G716" s="216"/>
      <c r="H716" s="218" t="s">
        <v>1</v>
      </c>
      <c r="I716" s="220"/>
      <c r="J716" s="216"/>
      <c r="K716" s="216"/>
      <c r="L716" s="221"/>
      <c r="M716" s="222"/>
      <c r="N716" s="223"/>
      <c r="O716" s="223"/>
      <c r="P716" s="223"/>
      <c r="Q716" s="223"/>
      <c r="R716" s="223"/>
      <c r="S716" s="223"/>
      <c r="T716" s="224"/>
      <c r="AT716" s="225" t="s">
        <v>149</v>
      </c>
      <c r="AU716" s="225" t="s">
        <v>84</v>
      </c>
      <c r="AV716" s="13" t="s">
        <v>82</v>
      </c>
      <c r="AW716" s="13" t="s">
        <v>31</v>
      </c>
      <c r="AX716" s="13" t="s">
        <v>74</v>
      </c>
      <c r="AY716" s="225" t="s">
        <v>140</v>
      </c>
    </row>
    <row r="717" spans="1:65" s="14" customFormat="1" ht="11.25">
      <c r="B717" s="226"/>
      <c r="C717" s="227"/>
      <c r="D717" s="217" t="s">
        <v>149</v>
      </c>
      <c r="E717" s="228" t="s">
        <v>1</v>
      </c>
      <c r="F717" s="229" t="s">
        <v>84</v>
      </c>
      <c r="G717" s="227"/>
      <c r="H717" s="230">
        <v>2</v>
      </c>
      <c r="I717" s="231"/>
      <c r="J717" s="227"/>
      <c r="K717" s="227"/>
      <c r="L717" s="232"/>
      <c r="M717" s="233"/>
      <c r="N717" s="234"/>
      <c r="O717" s="234"/>
      <c r="P717" s="234"/>
      <c r="Q717" s="234"/>
      <c r="R717" s="234"/>
      <c r="S717" s="234"/>
      <c r="T717" s="235"/>
      <c r="AT717" s="236" t="s">
        <v>149</v>
      </c>
      <c r="AU717" s="236" t="s">
        <v>84</v>
      </c>
      <c r="AV717" s="14" t="s">
        <v>84</v>
      </c>
      <c r="AW717" s="14" t="s">
        <v>31</v>
      </c>
      <c r="AX717" s="14" t="s">
        <v>74</v>
      </c>
      <c r="AY717" s="236" t="s">
        <v>140</v>
      </c>
    </row>
    <row r="718" spans="1:65" s="15" customFormat="1" ht="11.25">
      <c r="B718" s="237"/>
      <c r="C718" s="238"/>
      <c r="D718" s="217" t="s">
        <v>149</v>
      </c>
      <c r="E718" s="239" t="s">
        <v>1</v>
      </c>
      <c r="F718" s="240" t="s">
        <v>155</v>
      </c>
      <c r="G718" s="238"/>
      <c r="H718" s="241">
        <v>2</v>
      </c>
      <c r="I718" s="242"/>
      <c r="J718" s="238"/>
      <c r="K718" s="238"/>
      <c r="L718" s="243"/>
      <c r="M718" s="244"/>
      <c r="N718" s="245"/>
      <c r="O718" s="245"/>
      <c r="P718" s="245"/>
      <c r="Q718" s="245"/>
      <c r="R718" s="245"/>
      <c r="S718" s="245"/>
      <c r="T718" s="246"/>
      <c r="AT718" s="247" t="s">
        <v>149</v>
      </c>
      <c r="AU718" s="247" t="s">
        <v>84</v>
      </c>
      <c r="AV718" s="15" t="s">
        <v>147</v>
      </c>
      <c r="AW718" s="15" t="s">
        <v>31</v>
      </c>
      <c r="AX718" s="15" t="s">
        <v>82</v>
      </c>
      <c r="AY718" s="247" t="s">
        <v>140</v>
      </c>
    </row>
    <row r="719" spans="1:65" s="2" customFormat="1" ht="16.5" customHeight="1">
      <c r="A719" s="35"/>
      <c r="B719" s="36"/>
      <c r="C719" s="201" t="s">
        <v>728</v>
      </c>
      <c r="D719" s="201" t="s">
        <v>143</v>
      </c>
      <c r="E719" s="202" t="s">
        <v>729</v>
      </c>
      <c r="F719" s="203" t="s">
        <v>730</v>
      </c>
      <c r="G719" s="204" t="s">
        <v>146</v>
      </c>
      <c r="H719" s="205">
        <v>10.3</v>
      </c>
      <c r="I719" s="206"/>
      <c r="J719" s="207">
        <f>ROUND(I719*H719,2)</f>
        <v>0</v>
      </c>
      <c r="K719" s="208"/>
      <c r="L719" s="40"/>
      <c r="M719" s="209" t="s">
        <v>1</v>
      </c>
      <c r="N719" s="210" t="s">
        <v>39</v>
      </c>
      <c r="O719" s="72"/>
      <c r="P719" s="211">
        <f>O719*H719</f>
        <v>0</v>
      </c>
      <c r="Q719" s="211">
        <v>0</v>
      </c>
      <c r="R719" s="211">
        <f>Q719*H719</f>
        <v>0</v>
      </c>
      <c r="S719" s="211">
        <v>0</v>
      </c>
      <c r="T719" s="212">
        <f>S719*H719</f>
        <v>0</v>
      </c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R719" s="213" t="s">
        <v>233</v>
      </c>
      <c r="AT719" s="213" t="s">
        <v>143</v>
      </c>
      <c r="AU719" s="213" t="s">
        <v>84</v>
      </c>
      <c r="AY719" s="18" t="s">
        <v>140</v>
      </c>
      <c r="BE719" s="214">
        <f>IF(N719="základní",J719,0)</f>
        <v>0</v>
      </c>
      <c r="BF719" s="214">
        <f>IF(N719="snížená",J719,0)</f>
        <v>0</v>
      </c>
      <c r="BG719" s="214">
        <f>IF(N719="zákl. přenesená",J719,0)</f>
        <v>0</v>
      </c>
      <c r="BH719" s="214">
        <f>IF(N719="sníž. přenesená",J719,0)</f>
        <v>0</v>
      </c>
      <c r="BI719" s="214">
        <f>IF(N719="nulová",J719,0)</f>
        <v>0</v>
      </c>
      <c r="BJ719" s="18" t="s">
        <v>82</v>
      </c>
      <c r="BK719" s="214">
        <f>ROUND(I719*H719,2)</f>
        <v>0</v>
      </c>
      <c r="BL719" s="18" t="s">
        <v>233</v>
      </c>
      <c r="BM719" s="213" t="s">
        <v>731</v>
      </c>
    </row>
    <row r="720" spans="1:65" s="13" customFormat="1" ht="11.25">
      <c r="B720" s="215"/>
      <c r="C720" s="216"/>
      <c r="D720" s="217" t="s">
        <v>149</v>
      </c>
      <c r="E720" s="218" t="s">
        <v>1</v>
      </c>
      <c r="F720" s="219" t="s">
        <v>732</v>
      </c>
      <c r="G720" s="216"/>
      <c r="H720" s="218" t="s">
        <v>1</v>
      </c>
      <c r="I720" s="220"/>
      <c r="J720" s="216"/>
      <c r="K720" s="216"/>
      <c r="L720" s="221"/>
      <c r="M720" s="222"/>
      <c r="N720" s="223"/>
      <c r="O720" s="223"/>
      <c r="P720" s="223"/>
      <c r="Q720" s="223"/>
      <c r="R720" s="223"/>
      <c r="S720" s="223"/>
      <c r="T720" s="224"/>
      <c r="AT720" s="225" t="s">
        <v>149</v>
      </c>
      <c r="AU720" s="225" t="s">
        <v>84</v>
      </c>
      <c r="AV720" s="13" t="s">
        <v>82</v>
      </c>
      <c r="AW720" s="13" t="s">
        <v>31</v>
      </c>
      <c r="AX720" s="13" t="s">
        <v>74</v>
      </c>
      <c r="AY720" s="225" t="s">
        <v>140</v>
      </c>
    </row>
    <row r="721" spans="1:65" s="13" customFormat="1" ht="11.25">
      <c r="B721" s="215"/>
      <c r="C721" s="216"/>
      <c r="D721" s="217" t="s">
        <v>149</v>
      </c>
      <c r="E721" s="218" t="s">
        <v>1</v>
      </c>
      <c r="F721" s="219" t="s">
        <v>733</v>
      </c>
      <c r="G721" s="216"/>
      <c r="H721" s="218" t="s">
        <v>1</v>
      </c>
      <c r="I721" s="220"/>
      <c r="J721" s="216"/>
      <c r="K721" s="216"/>
      <c r="L721" s="221"/>
      <c r="M721" s="222"/>
      <c r="N721" s="223"/>
      <c r="O721" s="223"/>
      <c r="P721" s="223"/>
      <c r="Q721" s="223"/>
      <c r="R721" s="223"/>
      <c r="S721" s="223"/>
      <c r="T721" s="224"/>
      <c r="AT721" s="225" t="s">
        <v>149</v>
      </c>
      <c r="AU721" s="225" t="s">
        <v>84</v>
      </c>
      <c r="AV721" s="13" t="s">
        <v>82</v>
      </c>
      <c r="AW721" s="13" t="s">
        <v>31</v>
      </c>
      <c r="AX721" s="13" t="s">
        <v>74</v>
      </c>
      <c r="AY721" s="225" t="s">
        <v>140</v>
      </c>
    </row>
    <row r="722" spans="1:65" s="14" customFormat="1" ht="11.25">
      <c r="B722" s="226"/>
      <c r="C722" s="227"/>
      <c r="D722" s="217" t="s">
        <v>149</v>
      </c>
      <c r="E722" s="228" t="s">
        <v>1</v>
      </c>
      <c r="F722" s="229" t="s">
        <v>141</v>
      </c>
      <c r="G722" s="227"/>
      <c r="H722" s="230">
        <v>3</v>
      </c>
      <c r="I722" s="231"/>
      <c r="J722" s="227"/>
      <c r="K722" s="227"/>
      <c r="L722" s="232"/>
      <c r="M722" s="233"/>
      <c r="N722" s="234"/>
      <c r="O722" s="234"/>
      <c r="P722" s="234"/>
      <c r="Q722" s="234"/>
      <c r="R722" s="234"/>
      <c r="S722" s="234"/>
      <c r="T722" s="235"/>
      <c r="AT722" s="236" t="s">
        <v>149</v>
      </c>
      <c r="AU722" s="236" t="s">
        <v>84</v>
      </c>
      <c r="AV722" s="14" t="s">
        <v>84</v>
      </c>
      <c r="AW722" s="14" t="s">
        <v>31</v>
      </c>
      <c r="AX722" s="14" t="s">
        <v>74</v>
      </c>
      <c r="AY722" s="236" t="s">
        <v>140</v>
      </c>
    </row>
    <row r="723" spans="1:65" s="13" customFormat="1" ht="11.25">
      <c r="B723" s="215"/>
      <c r="C723" s="216"/>
      <c r="D723" s="217" t="s">
        <v>149</v>
      </c>
      <c r="E723" s="218" t="s">
        <v>1</v>
      </c>
      <c r="F723" s="219" t="s">
        <v>734</v>
      </c>
      <c r="G723" s="216"/>
      <c r="H723" s="218" t="s">
        <v>1</v>
      </c>
      <c r="I723" s="220"/>
      <c r="J723" s="216"/>
      <c r="K723" s="216"/>
      <c r="L723" s="221"/>
      <c r="M723" s="222"/>
      <c r="N723" s="223"/>
      <c r="O723" s="223"/>
      <c r="P723" s="223"/>
      <c r="Q723" s="223"/>
      <c r="R723" s="223"/>
      <c r="S723" s="223"/>
      <c r="T723" s="224"/>
      <c r="AT723" s="225" t="s">
        <v>149</v>
      </c>
      <c r="AU723" s="225" t="s">
        <v>84</v>
      </c>
      <c r="AV723" s="13" t="s">
        <v>82</v>
      </c>
      <c r="AW723" s="13" t="s">
        <v>31</v>
      </c>
      <c r="AX723" s="13" t="s">
        <v>74</v>
      </c>
      <c r="AY723" s="225" t="s">
        <v>140</v>
      </c>
    </row>
    <row r="724" spans="1:65" s="14" customFormat="1" ht="11.25">
      <c r="B724" s="226"/>
      <c r="C724" s="227"/>
      <c r="D724" s="217" t="s">
        <v>149</v>
      </c>
      <c r="E724" s="228" t="s">
        <v>1</v>
      </c>
      <c r="F724" s="229" t="s">
        <v>735</v>
      </c>
      <c r="G724" s="227"/>
      <c r="H724" s="230">
        <v>7.3</v>
      </c>
      <c r="I724" s="231"/>
      <c r="J724" s="227"/>
      <c r="K724" s="227"/>
      <c r="L724" s="232"/>
      <c r="M724" s="233"/>
      <c r="N724" s="234"/>
      <c r="O724" s="234"/>
      <c r="P724" s="234"/>
      <c r="Q724" s="234"/>
      <c r="R724" s="234"/>
      <c r="S724" s="234"/>
      <c r="T724" s="235"/>
      <c r="AT724" s="236" t="s">
        <v>149</v>
      </c>
      <c r="AU724" s="236" t="s">
        <v>84</v>
      </c>
      <c r="AV724" s="14" t="s">
        <v>84</v>
      </c>
      <c r="AW724" s="14" t="s">
        <v>31</v>
      </c>
      <c r="AX724" s="14" t="s">
        <v>74</v>
      </c>
      <c r="AY724" s="236" t="s">
        <v>140</v>
      </c>
    </row>
    <row r="725" spans="1:65" s="15" customFormat="1" ht="11.25">
      <c r="B725" s="237"/>
      <c r="C725" s="238"/>
      <c r="D725" s="217" t="s">
        <v>149</v>
      </c>
      <c r="E725" s="239" t="s">
        <v>1</v>
      </c>
      <c r="F725" s="240" t="s">
        <v>155</v>
      </c>
      <c r="G725" s="238"/>
      <c r="H725" s="241">
        <v>10.3</v>
      </c>
      <c r="I725" s="242"/>
      <c r="J725" s="238"/>
      <c r="K725" s="238"/>
      <c r="L725" s="243"/>
      <c r="M725" s="244"/>
      <c r="N725" s="245"/>
      <c r="O725" s="245"/>
      <c r="P725" s="245"/>
      <c r="Q725" s="245"/>
      <c r="R725" s="245"/>
      <c r="S725" s="245"/>
      <c r="T725" s="246"/>
      <c r="AT725" s="247" t="s">
        <v>149</v>
      </c>
      <c r="AU725" s="247" t="s">
        <v>84</v>
      </c>
      <c r="AV725" s="15" t="s">
        <v>147</v>
      </c>
      <c r="AW725" s="15" t="s">
        <v>31</v>
      </c>
      <c r="AX725" s="15" t="s">
        <v>82</v>
      </c>
      <c r="AY725" s="247" t="s">
        <v>140</v>
      </c>
    </row>
    <row r="726" spans="1:65" s="2" customFormat="1" ht="24" customHeight="1">
      <c r="A726" s="35"/>
      <c r="B726" s="36"/>
      <c r="C726" s="248" t="s">
        <v>736</v>
      </c>
      <c r="D726" s="248" t="s">
        <v>178</v>
      </c>
      <c r="E726" s="249" t="s">
        <v>737</v>
      </c>
      <c r="F726" s="250" t="s">
        <v>738</v>
      </c>
      <c r="G726" s="251" t="s">
        <v>146</v>
      </c>
      <c r="H726" s="252">
        <v>10.3</v>
      </c>
      <c r="I726" s="253"/>
      <c r="J726" s="254">
        <f>ROUND(I726*H726,2)</f>
        <v>0</v>
      </c>
      <c r="K726" s="255"/>
      <c r="L726" s="256"/>
      <c r="M726" s="257" t="s">
        <v>1</v>
      </c>
      <c r="N726" s="258" t="s">
        <v>39</v>
      </c>
      <c r="O726" s="72"/>
      <c r="P726" s="211">
        <f>O726*H726</f>
        <v>0</v>
      </c>
      <c r="Q726" s="211">
        <v>1.5499999999999999E-3</v>
      </c>
      <c r="R726" s="211">
        <f>Q726*H726</f>
        <v>1.5965E-2</v>
      </c>
      <c r="S726" s="211">
        <v>0</v>
      </c>
      <c r="T726" s="212">
        <f>S726*H726</f>
        <v>0</v>
      </c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R726" s="213" t="s">
        <v>304</v>
      </c>
      <c r="AT726" s="213" t="s">
        <v>178</v>
      </c>
      <c r="AU726" s="213" t="s">
        <v>84</v>
      </c>
      <c r="AY726" s="18" t="s">
        <v>140</v>
      </c>
      <c r="BE726" s="214">
        <f>IF(N726="základní",J726,0)</f>
        <v>0</v>
      </c>
      <c r="BF726" s="214">
        <f>IF(N726="snížená",J726,0)</f>
        <v>0</v>
      </c>
      <c r="BG726" s="214">
        <f>IF(N726="zákl. přenesená",J726,0)</f>
        <v>0</v>
      </c>
      <c r="BH726" s="214">
        <f>IF(N726="sníž. přenesená",J726,0)</f>
        <v>0</v>
      </c>
      <c r="BI726" s="214">
        <f>IF(N726="nulová",J726,0)</f>
        <v>0</v>
      </c>
      <c r="BJ726" s="18" t="s">
        <v>82</v>
      </c>
      <c r="BK726" s="214">
        <f>ROUND(I726*H726,2)</f>
        <v>0</v>
      </c>
      <c r="BL726" s="18" t="s">
        <v>233</v>
      </c>
      <c r="BM726" s="213" t="s">
        <v>739</v>
      </c>
    </row>
    <row r="727" spans="1:65" s="13" customFormat="1" ht="11.25">
      <c r="B727" s="215"/>
      <c r="C727" s="216"/>
      <c r="D727" s="217" t="s">
        <v>149</v>
      </c>
      <c r="E727" s="218" t="s">
        <v>1</v>
      </c>
      <c r="F727" s="219" t="s">
        <v>733</v>
      </c>
      <c r="G727" s="216"/>
      <c r="H727" s="218" t="s">
        <v>1</v>
      </c>
      <c r="I727" s="220"/>
      <c r="J727" s="216"/>
      <c r="K727" s="216"/>
      <c r="L727" s="221"/>
      <c r="M727" s="222"/>
      <c r="N727" s="223"/>
      <c r="O727" s="223"/>
      <c r="P727" s="223"/>
      <c r="Q727" s="223"/>
      <c r="R727" s="223"/>
      <c r="S727" s="223"/>
      <c r="T727" s="224"/>
      <c r="AT727" s="225" t="s">
        <v>149</v>
      </c>
      <c r="AU727" s="225" t="s">
        <v>84</v>
      </c>
      <c r="AV727" s="13" t="s">
        <v>82</v>
      </c>
      <c r="AW727" s="13" t="s">
        <v>31</v>
      </c>
      <c r="AX727" s="13" t="s">
        <v>74</v>
      </c>
      <c r="AY727" s="225" t="s">
        <v>140</v>
      </c>
    </row>
    <row r="728" spans="1:65" s="14" customFormat="1" ht="11.25">
      <c r="B728" s="226"/>
      <c r="C728" s="227"/>
      <c r="D728" s="217" t="s">
        <v>149</v>
      </c>
      <c r="E728" s="228" t="s">
        <v>1</v>
      </c>
      <c r="F728" s="229" t="s">
        <v>141</v>
      </c>
      <c r="G728" s="227"/>
      <c r="H728" s="230">
        <v>3</v>
      </c>
      <c r="I728" s="231"/>
      <c r="J728" s="227"/>
      <c r="K728" s="227"/>
      <c r="L728" s="232"/>
      <c r="M728" s="233"/>
      <c r="N728" s="234"/>
      <c r="O728" s="234"/>
      <c r="P728" s="234"/>
      <c r="Q728" s="234"/>
      <c r="R728" s="234"/>
      <c r="S728" s="234"/>
      <c r="T728" s="235"/>
      <c r="AT728" s="236" t="s">
        <v>149</v>
      </c>
      <c r="AU728" s="236" t="s">
        <v>84</v>
      </c>
      <c r="AV728" s="14" t="s">
        <v>84</v>
      </c>
      <c r="AW728" s="14" t="s">
        <v>31</v>
      </c>
      <c r="AX728" s="14" t="s">
        <v>74</v>
      </c>
      <c r="AY728" s="236" t="s">
        <v>140</v>
      </c>
    </row>
    <row r="729" spans="1:65" s="13" customFormat="1" ht="11.25">
      <c r="B729" s="215"/>
      <c r="C729" s="216"/>
      <c r="D729" s="217" t="s">
        <v>149</v>
      </c>
      <c r="E729" s="218" t="s">
        <v>1</v>
      </c>
      <c r="F729" s="219" t="s">
        <v>734</v>
      </c>
      <c r="G729" s="216"/>
      <c r="H729" s="218" t="s">
        <v>1</v>
      </c>
      <c r="I729" s="220"/>
      <c r="J729" s="216"/>
      <c r="K729" s="216"/>
      <c r="L729" s="221"/>
      <c r="M729" s="222"/>
      <c r="N729" s="223"/>
      <c r="O729" s="223"/>
      <c r="P729" s="223"/>
      <c r="Q729" s="223"/>
      <c r="R729" s="223"/>
      <c r="S729" s="223"/>
      <c r="T729" s="224"/>
      <c r="AT729" s="225" t="s">
        <v>149</v>
      </c>
      <c r="AU729" s="225" t="s">
        <v>84</v>
      </c>
      <c r="AV729" s="13" t="s">
        <v>82</v>
      </c>
      <c r="AW729" s="13" t="s">
        <v>31</v>
      </c>
      <c r="AX729" s="13" t="s">
        <v>74</v>
      </c>
      <c r="AY729" s="225" t="s">
        <v>140</v>
      </c>
    </row>
    <row r="730" spans="1:65" s="14" customFormat="1" ht="11.25">
      <c r="B730" s="226"/>
      <c r="C730" s="227"/>
      <c r="D730" s="217" t="s">
        <v>149</v>
      </c>
      <c r="E730" s="228" t="s">
        <v>1</v>
      </c>
      <c r="F730" s="229" t="s">
        <v>735</v>
      </c>
      <c r="G730" s="227"/>
      <c r="H730" s="230">
        <v>7.3</v>
      </c>
      <c r="I730" s="231"/>
      <c r="J730" s="227"/>
      <c r="K730" s="227"/>
      <c r="L730" s="232"/>
      <c r="M730" s="233"/>
      <c r="N730" s="234"/>
      <c r="O730" s="234"/>
      <c r="P730" s="234"/>
      <c r="Q730" s="234"/>
      <c r="R730" s="234"/>
      <c r="S730" s="234"/>
      <c r="T730" s="235"/>
      <c r="AT730" s="236" t="s">
        <v>149</v>
      </c>
      <c r="AU730" s="236" t="s">
        <v>84</v>
      </c>
      <c r="AV730" s="14" t="s">
        <v>84</v>
      </c>
      <c r="AW730" s="14" t="s">
        <v>31</v>
      </c>
      <c r="AX730" s="14" t="s">
        <v>74</v>
      </c>
      <c r="AY730" s="236" t="s">
        <v>140</v>
      </c>
    </row>
    <row r="731" spans="1:65" s="15" customFormat="1" ht="11.25">
      <c r="B731" s="237"/>
      <c r="C731" s="238"/>
      <c r="D731" s="217" t="s">
        <v>149</v>
      </c>
      <c r="E731" s="239" t="s">
        <v>1</v>
      </c>
      <c r="F731" s="240" t="s">
        <v>155</v>
      </c>
      <c r="G731" s="238"/>
      <c r="H731" s="241">
        <v>10.3</v>
      </c>
      <c r="I731" s="242"/>
      <c r="J731" s="238"/>
      <c r="K731" s="238"/>
      <c r="L731" s="243"/>
      <c r="M731" s="244"/>
      <c r="N731" s="245"/>
      <c r="O731" s="245"/>
      <c r="P731" s="245"/>
      <c r="Q731" s="245"/>
      <c r="R731" s="245"/>
      <c r="S731" s="245"/>
      <c r="T731" s="246"/>
      <c r="AT731" s="247" t="s">
        <v>149</v>
      </c>
      <c r="AU731" s="247" t="s">
        <v>84</v>
      </c>
      <c r="AV731" s="15" t="s">
        <v>147</v>
      </c>
      <c r="AW731" s="15" t="s">
        <v>31</v>
      </c>
      <c r="AX731" s="15" t="s">
        <v>82</v>
      </c>
      <c r="AY731" s="247" t="s">
        <v>140</v>
      </c>
    </row>
    <row r="732" spans="1:65" s="2" customFormat="1" ht="24" customHeight="1">
      <c r="A732" s="35"/>
      <c r="B732" s="36"/>
      <c r="C732" s="248" t="s">
        <v>740</v>
      </c>
      <c r="D732" s="248" t="s">
        <v>178</v>
      </c>
      <c r="E732" s="249" t="s">
        <v>741</v>
      </c>
      <c r="F732" s="250" t="s">
        <v>742</v>
      </c>
      <c r="G732" s="251" t="s">
        <v>146</v>
      </c>
      <c r="H732" s="252">
        <v>17</v>
      </c>
      <c r="I732" s="253"/>
      <c r="J732" s="254">
        <f>ROUND(I732*H732,2)</f>
        <v>0</v>
      </c>
      <c r="K732" s="255"/>
      <c r="L732" s="256"/>
      <c r="M732" s="257" t="s">
        <v>1</v>
      </c>
      <c r="N732" s="258" t="s">
        <v>39</v>
      </c>
      <c r="O732" s="72"/>
      <c r="P732" s="211">
        <f>O732*H732</f>
        <v>0</v>
      </c>
      <c r="Q732" s="211">
        <v>1.5499999999999999E-3</v>
      </c>
      <c r="R732" s="211">
        <f>Q732*H732</f>
        <v>2.6349999999999998E-2</v>
      </c>
      <c r="S732" s="211">
        <v>0</v>
      </c>
      <c r="T732" s="212">
        <f>S732*H732</f>
        <v>0</v>
      </c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R732" s="213" t="s">
        <v>304</v>
      </c>
      <c r="AT732" s="213" t="s">
        <v>178</v>
      </c>
      <c r="AU732" s="213" t="s">
        <v>84</v>
      </c>
      <c r="AY732" s="18" t="s">
        <v>140</v>
      </c>
      <c r="BE732" s="214">
        <f>IF(N732="základní",J732,0)</f>
        <v>0</v>
      </c>
      <c r="BF732" s="214">
        <f>IF(N732="snížená",J732,0)</f>
        <v>0</v>
      </c>
      <c r="BG732" s="214">
        <f>IF(N732="zákl. přenesená",J732,0)</f>
        <v>0</v>
      </c>
      <c r="BH732" s="214">
        <f>IF(N732="sníž. přenesená",J732,0)</f>
        <v>0</v>
      </c>
      <c r="BI732" s="214">
        <f>IF(N732="nulová",J732,0)</f>
        <v>0</v>
      </c>
      <c r="BJ732" s="18" t="s">
        <v>82</v>
      </c>
      <c r="BK732" s="214">
        <f>ROUND(I732*H732,2)</f>
        <v>0</v>
      </c>
      <c r="BL732" s="18" t="s">
        <v>233</v>
      </c>
      <c r="BM732" s="213" t="s">
        <v>743</v>
      </c>
    </row>
    <row r="733" spans="1:65" s="13" customFormat="1" ht="11.25">
      <c r="B733" s="215"/>
      <c r="C733" s="216"/>
      <c r="D733" s="217" t="s">
        <v>149</v>
      </c>
      <c r="E733" s="218" t="s">
        <v>1</v>
      </c>
      <c r="F733" s="219" t="s">
        <v>744</v>
      </c>
      <c r="G733" s="216"/>
      <c r="H733" s="218" t="s">
        <v>1</v>
      </c>
      <c r="I733" s="220"/>
      <c r="J733" s="216"/>
      <c r="K733" s="216"/>
      <c r="L733" s="221"/>
      <c r="M733" s="222"/>
      <c r="N733" s="223"/>
      <c r="O733" s="223"/>
      <c r="P733" s="223"/>
      <c r="Q733" s="223"/>
      <c r="R733" s="223"/>
      <c r="S733" s="223"/>
      <c r="T733" s="224"/>
      <c r="AT733" s="225" t="s">
        <v>149</v>
      </c>
      <c r="AU733" s="225" t="s">
        <v>84</v>
      </c>
      <c r="AV733" s="13" t="s">
        <v>82</v>
      </c>
      <c r="AW733" s="13" t="s">
        <v>31</v>
      </c>
      <c r="AX733" s="13" t="s">
        <v>74</v>
      </c>
      <c r="AY733" s="225" t="s">
        <v>140</v>
      </c>
    </row>
    <row r="734" spans="1:65" s="14" customFormat="1" ht="11.25">
      <c r="B734" s="226"/>
      <c r="C734" s="227"/>
      <c r="D734" s="217" t="s">
        <v>149</v>
      </c>
      <c r="E734" s="228" t="s">
        <v>1</v>
      </c>
      <c r="F734" s="229" t="s">
        <v>239</v>
      </c>
      <c r="G734" s="227"/>
      <c r="H734" s="230">
        <v>17</v>
      </c>
      <c r="I734" s="231"/>
      <c r="J734" s="227"/>
      <c r="K734" s="227"/>
      <c r="L734" s="232"/>
      <c r="M734" s="233"/>
      <c r="N734" s="234"/>
      <c r="O734" s="234"/>
      <c r="P734" s="234"/>
      <c r="Q734" s="234"/>
      <c r="R734" s="234"/>
      <c r="S734" s="234"/>
      <c r="T734" s="235"/>
      <c r="AT734" s="236" t="s">
        <v>149</v>
      </c>
      <c r="AU734" s="236" t="s">
        <v>84</v>
      </c>
      <c r="AV734" s="14" t="s">
        <v>84</v>
      </c>
      <c r="AW734" s="14" t="s">
        <v>31</v>
      </c>
      <c r="AX734" s="14" t="s">
        <v>74</v>
      </c>
      <c r="AY734" s="236" t="s">
        <v>140</v>
      </c>
    </row>
    <row r="735" spans="1:65" s="15" customFormat="1" ht="11.25">
      <c r="B735" s="237"/>
      <c r="C735" s="238"/>
      <c r="D735" s="217" t="s">
        <v>149</v>
      </c>
      <c r="E735" s="239" t="s">
        <v>1</v>
      </c>
      <c r="F735" s="240" t="s">
        <v>155</v>
      </c>
      <c r="G735" s="238"/>
      <c r="H735" s="241">
        <v>17</v>
      </c>
      <c r="I735" s="242"/>
      <c r="J735" s="238"/>
      <c r="K735" s="238"/>
      <c r="L735" s="243"/>
      <c r="M735" s="244"/>
      <c r="N735" s="245"/>
      <c r="O735" s="245"/>
      <c r="P735" s="245"/>
      <c r="Q735" s="245"/>
      <c r="R735" s="245"/>
      <c r="S735" s="245"/>
      <c r="T735" s="246"/>
      <c r="AT735" s="247" t="s">
        <v>149</v>
      </c>
      <c r="AU735" s="247" t="s">
        <v>84</v>
      </c>
      <c r="AV735" s="15" t="s">
        <v>147</v>
      </c>
      <c r="AW735" s="15" t="s">
        <v>31</v>
      </c>
      <c r="AX735" s="15" t="s">
        <v>82</v>
      </c>
      <c r="AY735" s="247" t="s">
        <v>140</v>
      </c>
    </row>
    <row r="736" spans="1:65" s="2" customFormat="1" ht="24" customHeight="1">
      <c r="A736" s="35"/>
      <c r="B736" s="36"/>
      <c r="C736" s="201" t="s">
        <v>745</v>
      </c>
      <c r="D736" s="201" t="s">
        <v>143</v>
      </c>
      <c r="E736" s="202" t="s">
        <v>746</v>
      </c>
      <c r="F736" s="203" t="s">
        <v>747</v>
      </c>
      <c r="G736" s="204" t="s">
        <v>248</v>
      </c>
      <c r="H736" s="205">
        <v>3.2850000000000001</v>
      </c>
      <c r="I736" s="206"/>
      <c r="J736" s="207">
        <f>ROUND(I736*H736,2)</f>
        <v>0</v>
      </c>
      <c r="K736" s="208"/>
      <c r="L736" s="40"/>
      <c r="M736" s="209" t="s">
        <v>1</v>
      </c>
      <c r="N736" s="210" t="s">
        <v>39</v>
      </c>
      <c r="O736" s="72"/>
      <c r="P736" s="211">
        <f>O736*H736</f>
        <v>0</v>
      </c>
      <c r="Q736" s="211">
        <v>0</v>
      </c>
      <c r="R736" s="211">
        <f>Q736*H736</f>
        <v>0</v>
      </c>
      <c r="S736" s="211">
        <v>0</v>
      </c>
      <c r="T736" s="212">
        <f>S736*H736</f>
        <v>0</v>
      </c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R736" s="213" t="s">
        <v>233</v>
      </c>
      <c r="AT736" s="213" t="s">
        <v>143</v>
      </c>
      <c r="AU736" s="213" t="s">
        <v>84</v>
      </c>
      <c r="AY736" s="18" t="s">
        <v>140</v>
      </c>
      <c r="BE736" s="214">
        <f>IF(N736="základní",J736,0)</f>
        <v>0</v>
      </c>
      <c r="BF736" s="214">
        <f>IF(N736="snížená",J736,0)</f>
        <v>0</v>
      </c>
      <c r="BG736" s="214">
        <f>IF(N736="zákl. přenesená",J736,0)</f>
        <v>0</v>
      </c>
      <c r="BH736" s="214">
        <f>IF(N736="sníž. přenesená",J736,0)</f>
        <v>0</v>
      </c>
      <c r="BI736" s="214">
        <f>IF(N736="nulová",J736,0)</f>
        <v>0</v>
      </c>
      <c r="BJ736" s="18" t="s">
        <v>82</v>
      </c>
      <c r="BK736" s="214">
        <f>ROUND(I736*H736,2)</f>
        <v>0</v>
      </c>
      <c r="BL736" s="18" t="s">
        <v>233</v>
      </c>
      <c r="BM736" s="213" t="s">
        <v>748</v>
      </c>
    </row>
    <row r="737" spans="1:65" s="12" customFormat="1" ht="22.9" customHeight="1">
      <c r="B737" s="185"/>
      <c r="C737" s="186"/>
      <c r="D737" s="187" t="s">
        <v>73</v>
      </c>
      <c r="E737" s="199" t="s">
        <v>749</v>
      </c>
      <c r="F737" s="199" t="s">
        <v>750</v>
      </c>
      <c r="G737" s="186"/>
      <c r="H737" s="186"/>
      <c r="I737" s="189"/>
      <c r="J737" s="200">
        <f>BK737</f>
        <v>0</v>
      </c>
      <c r="K737" s="186"/>
      <c r="L737" s="191"/>
      <c r="M737" s="192"/>
      <c r="N737" s="193"/>
      <c r="O737" s="193"/>
      <c r="P737" s="194">
        <f>SUM(P738:P807)</f>
        <v>0</v>
      </c>
      <c r="Q737" s="193"/>
      <c r="R737" s="194">
        <f>SUM(R738:R807)</f>
        <v>1.22199254</v>
      </c>
      <c r="S737" s="193"/>
      <c r="T737" s="195">
        <f>SUM(T738:T807)</f>
        <v>1.64856918</v>
      </c>
      <c r="AR737" s="196" t="s">
        <v>84</v>
      </c>
      <c r="AT737" s="197" t="s">
        <v>73</v>
      </c>
      <c r="AU737" s="197" t="s">
        <v>82</v>
      </c>
      <c r="AY737" s="196" t="s">
        <v>140</v>
      </c>
      <c r="BK737" s="198">
        <f>SUM(BK738:BK807)</f>
        <v>0</v>
      </c>
    </row>
    <row r="738" spans="1:65" s="2" customFormat="1" ht="16.5" customHeight="1">
      <c r="A738" s="35"/>
      <c r="B738" s="36"/>
      <c r="C738" s="201" t="s">
        <v>751</v>
      </c>
      <c r="D738" s="201" t="s">
        <v>143</v>
      </c>
      <c r="E738" s="202" t="s">
        <v>752</v>
      </c>
      <c r="F738" s="203" t="s">
        <v>753</v>
      </c>
      <c r="G738" s="204" t="s">
        <v>146</v>
      </c>
      <c r="H738" s="205">
        <v>56.08</v>
      </c>
      <c r="I738" s="206"/>
      <c r="J738" s="207">
        <f>ROUND(I738*H738,2)</f>
        <v>0</v>
      </c>
      <c r="K738" s="208"/>
      <c r="L738" s="40"/>
      <c r="M738" s="209" t="s">
        <v>1</v>
      </c>
      <c r="N738" s="210" t="s">
        <v>39</v>
      </c>
      <c r="O738" s="72"/>
      <c r="P738" s="211">
        <f>O738*H738</f>
        <v>0</v>
      </c>
      <c r="Q738" s="211">
        <v>1.0000000000000001E-5</v>
      </c>
      <c r="R738" s="211">
        <f>Q738*H738</f>
        <v>5.6080000000000008E-4</v>
      </c>
      <c r="S738" s="211">
        <v>0</v>
      </c>
      <c r="T738" s="212">
        <f>S738*H738</f>
        <v>0</v>
      </c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R738" s="213" t="s">
        <v>233</v>
      </c>
      <c r="AT738" s="213" t="s">
        <v>143</v>
      </c>
      <c r="AU738" s="213" t="s">
        <v>84</v>
      </c>
      <c r="AY738" s="18" t="s">
        <v>140</v>
      </c>
      <c r="BE738" s="214">
        <f>IF(N738="základní",J738,0)</f>
        <v>0</v>
      </c>
      <c r="BF738" s="214">
        <f>IF(N738="snížená",J738,0)</f>
        <v>0</v>
      </c>
      <c r="BG738" s="214">
        <f>IF(N738="zákl. přenesená",J738,0)</f>
        <v>0</v>
      </c>
      <c r="BH738" s="214">
        <f>IF(N738="sníž. přenesená",J738,0)</f>
        <v>0</v>
      </c>
      <c r="BI738" s="214">
        <f>IF(N738="nulová",J738,0)</f>
        <v>0</v>
      </c>
      <c r="BJ738" s="18" t="s">
        <v>82</v>
      </c>
      <c r="BK738" s="214">
        <f>ROUND(I738*H738,2)</f>
        <v>0</v>
      </c>
      <c r="BL738" s="18" t="s">
        <v>233</v>
      </c>
      <c r="BM738" s="213" t="s">
        <v>754</v>
      </c>
    </row>
    <row r="739" spans="1:65" s="13" customFormat="1" ht="11.25">
      <c r="B739" s="215"/>
      <c r="C739" s="216"/>
      <c r="D739" s="217" t="s">
        <v>149</v>
      </c>
      <c r="E739" s="218" t="s">
        <v>1</v>
      </c>
      <c r="F739" s="219" t="s">
        <v>151</v>
      </c>
      <c r="G739" s="216"/>
      <c r="H739" s="218" t="s">
        <v>1</v>
      </c>
      <c r="I739" s="220"/>
      <c r="J739" s="216"/>
      <c r="K739" s="216"/>
      <c r="L739" s="221"/>
      <c r="M739" s="222"/>
      <c r="N739" s="223"/>
      <c r="O739" s="223"/>
      <c r="P739" s="223"/>
      <c r="Q739" s="223"/>
      <c r="R739" s="223"/>
      <c r="S739" s="223"/>
      <c r="T739" s="224"/>
      <c r="AT739" s="225" t="s">
        <v>149</v>
      </c>
      <c r="AU739" s="225" t="s">
        <v>84</v>
      </c>
      <c r="AV739" s="13" t="s">
        <v>82</v>
      </c>
      <c r="AW739" s="13" t="s">
        <v>31</v>
      </c>
      <c r="AX739" s="13" t="s">
        <v>74</v>
      </c>
      <c r="AY739" s="225" t="s">
        <v>140</v>
      </c>
    </row>
    <row r="740" spans="1:65" s="14" customFormat="1" ht="11.25">
      <c r="B740" s="226"/>
      <c r="C740" s="227"/>
      <c r="D740" s="217" t="s">
        <v>149</v>
      </c>
      <c r="E740" s="228" t="s">
        <v>1</v>
      </c>
      <c r="F740" s="229" t="s">
        <v>160</v>
      </c>
      <c r="G740" s="227"/>
      <c r="H740" s="230">
        <v>38.08</v>
      </c>
      <c r="I740" s="231"/>
      <c r="J740" s="227"/>
      <c r="K740" s="227"/>
      <c r="L740" s="232"/>
      <c r="M740" s="233"/>
      <c r="N740" s="234"/>
      <c r="O740" s="234"/>
      <c r="P740" s="234"/>
      <c r="Q740" s="234"/>
      <c r="R740" s="234"/>
      <c r="S740" s="234"/>
      <c r="T740" s="235"/>
      <c r="AT740" s="236" t="s">
        <v>149</v>
      </c>
      <c r="AU740" s="236" t="s">
        <v>84</v>
      </c>
      <c r="AV740" s="14" t="s">
        <v>84</v>
      </c>
      <c r="AW740" s="14" t="s">
        <v>31</v>
      </c>
      <c r="AX740" s="14" t="s">
        <v>74</v>
      </c>
      <c r="AY740" s="236" t="s">
        <v>140</v>
      </c>
    </row>
    <row r="741" spans="1:65" s="13" customFormat="1" ht="11.25">
      <c r="B741" s="215"/>
      <c r="C741" s="216"/>
      <c r="D741" s="217" t="s">
        <v>149</v>
      </c>
      <c r="E741" s="218" t="s">
        <v>1</v>
      </c>
      <c r="F741" s="219" t="s">
        <v>153</v>
      </c>
      <c r="G741" s="216"/>
      <c r="H741" s="218" t="s">
        <v>1</v>
      </c>
      <c r="I741" s="220"/>
      <c r="J741" s="216"/>
      <c r="K741" s="216"/>
      <c r="L741" s="221"/>
      <c r="M741" s="222"/>
      <c r="N741" s="223"/>
      <c r="O741" s="223"/>
      <c r="P741" s="223"/>
      <c r="Q741" s="223"/>
      <c r="R741" s="223"/>
      <c r="S741" s="223"/>
      <c r="T741" s="224"/>
      <c r="AT741" s="225" t="s">
        <v>149</v>
      </c>
      <c r="AU741" s="225" t="s">
        <v>84</v>
      </c>
      <c r="AV741" s="13" t="s">
        <v>82</v>
      </c>
      <c r="AW741" s="13" t="s">
        <v>31</v>
      </c>
      <c r="AX741" s="13" t="s">
        <v>74</v>
      </c>
      <c r="AY741" s="225" t="s">
        <v>140</v>
      </c>
    </row>
    <row r="742" spans="1:65" s="14" customFormat="1" ht="11.25">
      <c r="B742" s="226"/>
      <c r="C742" s="227"/>
      <c r="D742" s="217" t="s">
        <v>149</v>
      </c>
      <c r="E742" s="228" t="s">
        <v>1</v>
      </c>
      <c r="F742" s="229" t="s">
        <v>448</v>
      </c>
      <c r="G742" s="227"/>
      <c r="H742" s="230">
        <v>18</v>
      </c>
      <c r="I742" s="231"/>
      <c r="J742" s="227"/>
      <c r="K742" s="227"/>
      <c r="L742" s="232"/>
      <c r="M742" s="233"/>
      <c r="N742" s="234"/>
      <c r="O742" s="234"/>
      <c r="P742" s="234"/>
      <c r="Q742" s="234"/>
      <c r="R742" s="234"/>
      <c r="S742" s="234"/>
      <c r="T742" s="235"/>
      <c r="AT742" s="236" t="s">
        <v>149</v>
      </c>
      <c r="AU742" s="236" t="s">
        <v>84</v>
      </c>
      <c r="AV742" s="14" t="s">
        <v>84</v>
      </c>
      <c r="AW742" s="14" t="s">
        <v>31</v>
      </c>
      <c r="AX742" s="14" t="s">
        <v>74</v>
      </c>
      <c r="AY742" s="236" t="s">
        <v>140</v>
      </c>
    </row>
    <row r="743" spans="1:65" s="15" customFormat="1" ht="11.25">
      <c r="B743" s="237"/>
      <c r="C743" s="238"/>
      <c r="D743" s="217" t="s">
        <v>149</v>
      </c>
      <c r="E743" s="239" t="s">
        <v>1</v>
      </c>
      <c r="F743" s="240" t="s">
        <v>155</v>
      </c>
      <c r="G743" s="238"/>
      <c r="H743" s="241">
        <v>56.08</v>
      </c>
      <c r="I743" s="242"/>
      <c r="J743" s="238"/>
      <c r="K743" s="238"/>
      <c r="L743" s="243"/>
      <c r="M743" s="244"/>
      <c r="N743" s="245"/>
      <c r="O743" s="245"/>
      <c r="P743" s="245"/>
      <c r="Q743" s="245"/>
      <c r="R743" s="245"/>
      <c r="S743" s="245"/>
      <c r="T743" s="246"/>
      <c r="AT743" s="247" t="s">
        <v>149</v>
      </c>
      <c r="AU743" s="247" t="s">
        <v>84</v>
      </c>
      <c r="AV743" s="15" t="s">
        <v>147</v>
      </c>
      <c r="AW743" s="15" t="s">
        <v>31</v>
      </c>
      <c r="AX743" s="15" t="s">
        <v>82</v>
      </c>
      <c r="AY743" s="247" t="s">
        <v>140</v>
      </c>
    </row>
    <row r="744" spans="1:65" s="2" customFormat="1" ht="16.5" customHeight="1">
      <c r="A744" s="35"/>
      <c r="B744" s="36"/>
      <c r="C744" s="248" t="s">
        <v>755</v>
      </c>
      <c r="D744" s="248" t="s">
        <v>178</v>
      </c>
      <c r="E744" s="249" t="s">
        <v>756</v>
      </c>
      <c r="F744" s="250" t="s">
        <v>757</v>
      </c>
      <c r="G744" s="251" t="s">
        <v>146</v>
      </c>
      <c r="H744" s="252">
        <v>56.08</v>
      </c>
      <c r="I744" s="253"/>
      <c r="J744" s="254">
        <f>ROUND(I744*H744,2)</f>
        <v>0</v>
      </c>
      <c r="K744" s="255"/>
      <c r="L744" s="256"/>
      <c r="M744" s="257" t="s">
        <v>1</v>
      </c>
      <c r="N744" s="258" t="s">
        <v>39</v>
      </c>
      <c r="O744" s="72"/>
      <c r="P744" s="211">
        <f>O744*H744</f>
        <v>0</v>
      </c>
      <c r="Q744" s="211">
        <v>6.9999999999999994E-5</v>
      </c>
      <c r="R744" s="211">
        <f>Q744*H744</f>
        <v>3.9255999999999996E-3</v>
      </c>
      <c r="S744" s="211">
        <v>0</v>
      </c>
      <c r="T744" s="212">
        <f>S744*H744</f>
        <v>0</v>
      </c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R744" s="213" t="s">
        <v>304</v>
      </c>
      <c r="AT744" s="213" t="s">
        <v>178</v>
      </c>
      <c r="AU744" s="213" t="s">
        <v>84</v>
      </c>
      <c r="AY744" s="18" t="s">
        <v>140</v>
      </c>
      <c r="BE744" s="214">
        <f>IF(N744="základní",J744,0)</f>
        <v>0</v>
      </c>
      <c r="BF744" s="214">
        <f>IF(N744="snížená",J744,0)</f>
        <v>0</v>
      </c>
      <c r="BG744" s="214">
        <f>IF(N744="zákl. přenesená",J744,0)</f>
        <v>0</v>
      </c>
      <c r="BH744" s="214">
        <f>IF(N744="sníž. přenesená",J744,0)</f>
        <v>0</v>
      </c>
      <c r="BI744" s="214">
        <f>IF(N744="nulová",J744,0)</f>
        <v>0</v>
      </c>
      <c r="BJ744" s="18" t="s">
        <v>82</v>
      </c>
      <c r="BK744" s="214">
        <f>ROUND(I744*H744,2)</f>
        <v>0</v>
      </c>
      <c r="BL744" s="18" t="s">
        <v>233</v>
      </c>
      <c r="BM744" s="213" t="s">
        <v>758</v>
      </c>
    </row>
    <row r="745" spans="1:65" s="2" customFormat="1" ht="24" customHeight="1">
      <c r="A745" s="35"/>
      <c r="B745" s="36"/>
      <c r="C745" s="201" t="s">
        <v>759</v>
      </c>
      <c r="D745" s="201" t="s">
        <v>143</v>
      </c>
      <c r="E745" s="202" t="s">
        <v>760</v>
      </c>
      <c r="F745" s="203" t="s">
        <v>761</v>
      </c>
      <c r="G745" s="204" t="s">
        <v>165</v>
      </c>
      <c r="H745" s="205">
        <v>89.85</v>
      </c>
      <c r="I745" s="206"/>
      <c r="J745" s="207">
        <f>ROUND(I745*H745,2)</f>
        <v>0</v>
      </c>
      <c r="K745" s="208"/>
      <c r="L745" s="40"/>
      <c r="M745" s="209" t="s">
        <v>1</v>
      </c>
      <c r="N745" s="210" t="s">
        <v>39</v>
      </c>
      <c r="O745" s="72"/>
      <c r="P745" s="211">
        <f>O745*H745</f>
        <v>0</v>
      </c>
      <c r="Q745" s="211">
        <v>0</v>
      </c>
      <c r="R745" s="211">
        <f>Q745*H745</f>
        <v>0</v>
      </c>
      <c r="S745" s="211">
        <v>1.7780000000000001E-2</v>
      </c>
      <c r="T745" s="212">
        <f>S745*H745</f>
        <v>1.5975329999999999</v>
      </c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R745" s="213" t="s">
        <v>233</v>
      </c>
      <c r="AT745" s="213" t="s">
        <v>143</v>
      </c>
      <c r="AU745" s="213" t="s">
        <v>84</v>
      </c>
      <c r="AY745" s="18" t="s">
        <v>140</v>
      </c>
      <c r="BE745" s="214">
        <f>IF(N745="základní",J745,0)</f>
        <v>0</v>
      </c>
      <c r="BF745" s="214">
        <f>IF(N745="snížená",J745,0)</f>
        <v>0</v>
      </c>
      <c r="BG745" s="214">
        <f>IF(N745="zákl. přenesená",J745,0)</f>
        <v>0</v>
      </c>
      <c r="BH745" s="214">
        <f>IF(N745="sníž. přenesená",J745,0)</f>
        <v>0</v>
      </c>
      <c r="BI745" s="214">
        <f>IF(N745="nulová",J745,0)</f>
        <v>0</v>
      </c>
      <c r="BJ745" s="18" t="s">
        <v>82</v>
      </c>
      <c r="BK745" s="214">
        <f>ROUND(I745*H745,2)</f>
        <v>0</v>
      </c>
      <c r="BL745" s="18" t="s">
        <v>233</v>
      </c>
      <c r="BM745" s="213" t="s">
        <v>762</v>
      </c>
    </row>
    <row r="746" spans="1:65" s="13" customFormat="1" ht="11.25">
      <c r="B746" s="215"/>
      <c r="C746" s="216"/>
      <c r="D746" s="217" t="s">
        <v>149</v>
      </c>
      <c r="E746" s="218" t="s">
        <v>1</v>
      </c>
      <c r="F746" s="219" t="s">
        <v>404</v>
      </c>
      <c r="G746" s="216"/>
      <c r="H746" s="218" t="s">
        <v>1</v>
      </c>
      <c r="I746" s="220"/>
      <c r="J746" s="216"/>
      <c r="K746" s="216"/>
      <c r="L746" s="221"/>
      <c r="M746" s="222"/>
      <c r="N746" s="223"/>
      <c r="O746" s="223"/>
      <c r="P746" s="223"/>
      <c r="Q746" s="223"/>
      <c r="R746" s="223"/>
      <c r="S746" s="223"/>
      <c r="T746" s="224"/>
      <c r="AT746" s="225" t="s">
        <v>149</v>
      </c>
      <c r="AU746" s="225" t="s">
        <v>84</v>
      </c>
      <c r="AV746" s="13" t="s">
        <v>82</v>
      </c>
      <c r="AW746" s="13" t="s">
        <v>31</v>
      </c>
      <c r="AX746" s="13" t="s">
        <v>74</v>
      </c>
      <c r="AY746" s="225" t="s">
        <v>140</v>
      </c>
    </row>
    <row r="747" spans="1:65" s="14" customFormat="1" ht="11.25">
      <c r="B747" s="226"/>
      <c r="C747" s="227"/>
      <c r="D747" s="217" t="s">
        <v>149</v>
      </c>
      <c r="E747" s="228" t="s">
        <v>1</v>
      </c>
      <c r="F747" s="229" t="s">
        <v>311</v>
      </c>
      <c r="G747" s="227"/>
      <c r="H747" s="230">
        <v>89.85</v>
      </c>
      <c r="I747" s="231"/>
      <c r="J747" s="227"/>
      <c r="K747" s="227"/>
      <c r="L747" s="232"/>
      <c r="M747" s="233"/>
      <c r="N747" s="234"/>
      <c r="O747" s="234"/>
      <c r="P747" s="234"/>
      <c r="Q747" s="234"/>
      <c r="R747" s="234"/>
      <c r="S747" s="234"/>
      <c r="T747" s="235"/>
      <c r="AT747" s="236" t="s">
        <v>149</v>
      </c>
      <c r="AU747" s="236" t="s">
        <v>84</v>
      </c>
      <c r="AV747" s="14" t="s">
        <v>84</v>
      </c>
      <c r="AW747" s="14" t="s">
        <v>31</v>
      </c>
      <c r="AX747" s="14" t="s">
        <v>74</v>
      </c>
      <c r="AY747" s="236" t="s">
        <v>140</v>
      </c>
    </row>
    <row r="748" spans="1:65" s="15" customFormat="1" ht="11.25">
      <c r="B748" s="237"/>
      <c r="C748" s="238"/>
      <c r="D748" s="217" t="s">
        <v>149</v>
      </c>
      <c r="E748" s="239" t="s">
        <v>1</v>
      </c>
      <c r="F748" s="240" t="s">
        <v>155</v>
      </c>
      <c r="G748" s="238"/>
      <c r="H748" s="241">
        <v>89.85</v>
      </c>
      <c r="I748" s="242"/>
      <c r="J748" s="238"/>
      <c r="K748" s="238"/>
      <c r="L748" s="243"/>
      <c r="M748" s="244"/>
      <c r="N748" s="245"/>
      <c r="O748" s="245"/>
      <c r="P748" s="245"/>
      <c r="Q748" s="245"/>
      <c r="R748" s="245"/>
      <c r="S748" s="245"/>
      <c r="T748" s="246"/>
      <c r="AT748" s="247" t="s">
        <v>149</v>
      </c>
      <c r="AU748" s="247" t="s">
        <v>84</v>
      </c>
      <c r="AV748" s="15" t="s">
        <v>147</v>
      </c>
      <c r="AW748" s="15" t="s">
        <v>31</v>
      </c>
      <c r="AX748" s="15" t="s">
        <v>82</v>
      </c>
      <c r="AY748" s="247" t="s">
        <v>140</v>
      </c>
    </row>
    <row r="749" spans="1:65" s="2" customFormat="1" ht="24" customHeight="1">
      <c r="A749" s="35"/>
      <c r="B749" s="36"/>
      <c r="C749" s="201" t="s">
        <v>763</v>
      </c>
      <c r="D749" s="201" t="s">
        <v>143</v>
      </c>
      <c r="E749" s="202" t="s">
        <v>764</v>
      </c>
      <c r="F749" s="203" t="s">
        <v>765</v>
      </c>
      <c r="G749" s="204" t="s">
        <v>165</v>
      </c>
      <c r="H749" s="205">
        <v>458.476</v>
      </c>
      <c r="I749" s="206"/>
      <c r="J749" s="207">
        <f>ROUND(I749*H749,2)</f>
        <v>0</v>
      </c>
      <c r="K749" s="208"/>
      <c r="L749" s="40"/>
      <c r="M749" s="209" t="s">
        <v>1</v>
      </c>
      <c r="N749" s="210" t="s">
        <v>39</v>
      </c>
      <c r="O749" s="72"/>
      <c r="P749" s="211">
        <f>O749*H749</f>
        <v>0</v>
      </c>
      <c r="Q749" s="211">
        <v>0</v>
      </c>
      <c r="R749" s="211">
        <f>Q749*H749</f>
        <v>0</v>
      </c>
      <c r="S749" s="211">
        <v>0</v>
      </c>
      <c r="T749" s="212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213" t="s">
        <v>233</v>
      </c>
      <c r="AT749" s="213" t="s">
        <v>143</v>
      </c>
      <c r="AU749" s="213" t="s">
        <v>84</v>
      </c>
      <c r="AY749" s="18" t="s">
        <v>140</v>
      </c>
      <c r="BE749" s="214">
        <f>IF(N749="základní",J749,0)</f>
        <v>0</v>
      </c>
      <c r="BF749" s="214">
        <f>IF(N749="snížená",J749,0)</f>
        <v>0</v>
      </c>
      <c r="BG749" s="214">
        <f>IF(N749="zákl. přenesená",J749,0)</f>
        <v>0</v>
      </c>
      <c r="BH749" s="214">
        <f>IF(N749="sníž. přenesená",J749,0)</f>
        <v>0</v>
      </c>
      <c r="BI749" s="214">
        <f>IF(N749="nulová",J749,0)</f>
        <v>0</v>
      </c>
      <c r="BJ749" s="18" t="s">
        <v>82</v>
      </c>
      <c r="BK749" s="214">
        <f>ROUND(I749*H749,2)</f>
        <v>0</v>
      </c>
      <c r="BL749" s="18" t="s">
        <v>233</v>
      </c>
      <c r="BM749" s="213" t="s">
        <v>766</v>
      </c>
    </row>
    <row r="750" spans="1:65" s="13" customFormat="1" ht="11.25">
      <c r="B750" s="215"/>
      <c r="C750" s="216"/>
      <c r="D750" s="217" t="s">
        <v>149</v>
      </c>
      <c r="E750" s="218" t="s">
        <v>1</v>
      </c>
      <c r="F750" s="219" t="s">
        <v>253</v>
      </c>
      <c r="G750" s="216"/>
      <c r="H750" s="218" t="s">
        <v>1</v>
      </c>
      <c r="I750" s="220"/>
      <c r="J750" s="216"/>
      <c r="K750" s="216"/>
      <c r="L750" s="221"/>
      <c r="M750" s="222"/>
      <c r="N750" s="223"/>
      <c r="O750" s="223"/>
      <c r="P750" s="223"/>
      <c r="Q750" s="223"/>
      <c r="R750" s="223"/>
      <c r="S750" s="223"/>
      <c r="T750" s="224"/>
      <c r="AT750" s="225" t="s">
        <v>149</v>
      </c>
      <c r="AU750" s="225" t="s">
        <v>84</v>
      </c>
      <c r="AV750" s="13" t="s">
        <v>82</v>
      </c>
      <c r="AW750" s="13" t="s">
        <v>31</v>
      </c>
      <c r="AX750" s="13" t="s">
        <v>74</v>
      </c>
      <c r="AY750" s="225" t="s">
        <v>140</v>
      </c>
    </row>
    <row r="751" spans="1:65" s="14" customFormat="1" ht="11.25">
      <c r="B751" s="226"/>
      <c r="C751" s="227"/>
      <c r="D751" s="217" t="s">
        <v>149</v>
      </c>
      <c r="E751" s="228" t="s">
        <v>1</v>
      </c>
      <c r="F751" s="229" t="s">
        <v>323</v>
      </c>
      <c r="G751" s="227"/>
      <c r="H751" s="230">
        <v>302.73599999999999</v>
      </c>
      <c r="I751" s="231"/>
      <c r="J751" s="227"/>
      <c r="K751" s="227"/>
      <c r="L751" s="232"/>
      <c r="M751" s="233"/>
      <c r="N751" s="234"/>
      <c r="O751" s="234"/>
      <c r="P751" s="234"/>
      <c r="Q751" s="234"/>
      <c r="R751" s="234"/>
      <c r="S751" s="234"/>
      <c r="T751" s="235"/>
      <c r="AT751" s="236" t="s">
        <v>149</v>
      </c>
      <c r="AU751" s="236" t="s">
        <v>84</v>
      </c>
      <c r="AV751" s="14" t="s">
        <v>84</v>
      </c>
      <c r="AW751" s="14" t="s">
        <v>31</v>
      </c>
      <c r="AX751" s="14" t="s">
        <v>74</v>
      </c>
      <c r="AY751" s="236" t="s">
        <v>140</v>
      </c>
    </row>
    <row r="752" spans="1:65" s="13" customFormat="1" ht="11.25">
      <c r="B752" s="215"/>
      <c r="C752" s="216"/>
      <c r="D752" s="217" t="s">
        <v>149</v>
      </c>
      <c r="E752" s="218" t="s">
        <v>1</v>
      </c>
      <c r="F752" s="219" t="s">
        <v>767</v>
      </c>
      <c r="G752" s="216"/>
      <c r="H752" s="218" t="s">
        <v>1</v>
      </c>
      <c r="I752" s="220"/>
      <c r="J752" s="216"/>
      <c r="K752" s="216"/>
      <c r="L752" s="221"/>
      <c r="M752" s="222"/>
      <c r="N752" s="223"/>
      <c r="O752" s="223"/>
      <c r="P752" s="223"/>
      <c r="Q752" s="223"/>
      <c r="R752" s="223"/>
      <c r="S752" s="223"/>
      <c r="T752" s="224"/>
      <c r="AT752" s="225" t="s">
        <v>149</v>
      </c>
      <c r="AU752" s="225" t="s">
        <v>84</v>
      </c>
      <c r="AV752" s="13" t="s">
        <v>82</v>
      </c>
      <c r="AW752" s="13" t="s">
        <v>31</v>
      </c>
      <c r="AX752" s="13" t="s">
        <v>74</v>
      </c>
      <c r="AY752" s="225" t="s">
        <v>140</v>
      </c>
    </row>
    <row r="753" spans="1:65" s="14" customFormat="1" ht="11.25">
      <c r="B753" s="226"/>
      <c r="C753" s="227"/>
      <c r="D753" s="217" t="s">
        <v>149</v>
      </c>
      <c r="E753" s="228" t="s">
        <v>1</v>
      </c>
      <c r="F753" s="229" t="s">
        <v>272</v>
      </c>
      <c r="G753" s="227"/>
      <c r="H753" s="230">
        <v>22</v>
      </c>
      <c r="I753" s="231"/>
      <c r="J753" s="227"/>
      <c r="K753" s="227"/>
      <c r="L753" s="232"/>
      <c r="M753" s="233"/>
      <c r="N753" s="234"/>
      <c r="O753" s="234"/>
      <c r="P753" s="234"/>
      <c r="Q753" s="234"/>
      <c r="R753" s="234"/>
      <c r="S753" s="234"/>
      <c r="T753" s="235"/>
      <c r="AT753" s="236" t="s">
        <v>149</v>
      </c>
      <c r="AU753" s="236" t="s">
        <v>84</v>
      </c>
      <c r="AV753" s="14" t="s">
        <v>84</v>
      </c>
      <c r="AW753" s="14" t="s">
        <v>31</v>
      </c>
      <c r="AX753" s="14" t="s">
        <v>74</v>
      </c>
      <c r="AY753" s="236" t="s">
        <v>140</v>
      </c>
    </row>
    <row r="754" spans="1:65" s="13" customFormat="1" ht="11.25">
      <c r="B754" s="215"/>
      <c r="C754" s="216"/>
      <c r="D754" s="217" t="s">
        <v>149</v>
      </c>
      <c r="E754" s="218" t="s">
        <v>1</v>
      </c>
      <c r="F754" s="219" t="s">
        <v>324</v>
      </c>
      <c r="G754" s="216"/>
      <c r="H754" s="218" t="s">
        <v>1</v>
      </c>
      <c r="I754" s="220"/>
      <c r="J754" s="216"/>
      <c r="K754" s="216"/>
      <c r="L754" s="221"/>
      <c r="M754" s="222"/>
      <c r="N754" s="223"/>
      <c r="O754" s="223"/>
      <c r="P754" s="223"/>
      <c r="Q754" s="223"/>
      <c r="R754" s="223"/>
      <c r="S754" s="223"/>
      <c r="T754" s="224"/>
      <c r="AT754" s="225" t="s">
        <v>149</v>
      </c>
      <c r="AU754" s="225" t="s">
        <v>84</v>
      </c>
      <c r="AV754" s="13" t="s">
        <v>82</v>
      </c>
      <c r="AW754" s="13" t="s">
        <v>31</v>
      </c>
      <c r="AX754" s="13" t="s">
        <v>74</v>
      </c>
      <c r="AY754" s="225" t="s">
        <v>140</v>
      </c>
    </row>
    <row r="755" spans="1:65" s="14" customFormat="1" ht="11.25">
      <c r="B755" s="226"/>
      <c r="C755" s="227"/>
      <c r="D755" s="217" t="s">
        <v>149</v>
      </c>
      <c r="E755" s="228" t="s">
        <v>1</v>
      </c>
      <c r="F755" s="229" t="s">
        <v>325</v>
      </c>
      <c r="G755" s="227"/>
      <c r="H755" s="230">
        <v>33.39</v>
      </c>
      <c r="I755" s="231"/>
      <c r="J755" s="227"/>
      <c r="K755" s="227"/>
      <c r="L755" s="232"/>
      <c r="M755" s="233"/>
      <c r="N755" s="234"/>
      <c r="O755" s="234"/>
      <c r="P755" s="234"/>
      <c r="Q755" s="234"/>
      <c r="R755" s="234"/>
      <c r="S755" s="234"/>
      <c r="T755" s="235"/>
      <c r="AT755" s="236" t="s">
        <v>149</v>
      </c>
      <c r="AU755" s="236" t="s">
        <v>84</v>
      </c>
      <c r="AV755" s="14" t="s">
        <v>84</v>
      </c>
      <c r="AW755" s="14" t="s">
        <v>31</v>
      </c>
      <c r="AX755" s="14" t="s">
        <v>74</v>
      </c>
      <c r="AY755" s="236" t="s">
        <v>140</v>
      </c>
    </row>
    <row r="756" spans="1:65" s="13" customFormat="1" ht="11.25">
      <c r="B756" s="215"/>
      <c r="C756" s="216"/>
      <c r="D756" s="217" t="s">
        <v>149</v>
      </c>
      <c r="E756" s="218" t="s">
        <v>1</v>
      </c>
      <c r="F756" s="219" t="s">
        <v>584</v>
      </c>
      <c r="G756" s="216"/>
      <c r="H756" s="218" t="s">
        <v>1</v>
      </c>
      <c r="I756" s="220"/>
      <c r="J756" s="216"/>
      <c r="K756" s="216"/>
      <c r="L756" s="221"/>
      <c r="M756" s="222"/>
      <c r="N756" s="223"/>
      <c r="O756" s="223"/>
      <c r="P756" s="223"/>
      <c r="Q756" s="223"/>
      <c r="R756" s="223"/>
      <c r="S756" s="223"/>
      <c r="T756" s="224"/>
      <c r="AT756" s="225" t="s">
        <v>149</v>
      </c>
      <c r="AU756" s="225" t="s">
        <v>84</v>
      </c>
      <c r="AV756" s="13" t="s">
        <v>82</v>
      </c>
      <c r="AW756" s="13" t="s">
        <v>31</v>
      </c>
      <c r="AX756" s="13" t="s">
        <v>74</v>
      </c>
      <c r="AY756" s="225" t="s">
        <v>140</v>
      </c>
    </row>
    <row r="757" spans="1:65" s="14" customFormat="1" ht="11.25">
      <c r="B757" s="226"/>
      <c r="C757" s="227"/>
      <c r="D757" s="217" t="s">
        <v>149</v>
      </c>
      <c r="E757" s="228" t="s">
        <v>1</v>
      </c>
      <c r="F757" s="229" t="s">
        <v>311</v>
      </c>
      <c r="G757" s="227"/>
      <c r="H757" s="230">
        <v>89.85</v>
      </c>
      <c r="I757" s="231"/>
      <c r="J757" s="227"/>
      <c r="K757" s="227"/>
      <c r="L757" s="232"/>
      <c r="M757" s="233"/>
      <c r="N757" s="234"/>
      <c r="O757" s="234"/>
      <c r="P757" s="234"/>
      <c r="Q757" s="234"/>
      <c r="R757" s="234"/>
      <c r="S757" s="234"/>
      <c r="T757" s="235"/>
      <c r="AT757" s="236" t="s">
        <v>149</v>
      </c>
      <c r="AU757" s="236" t="s">
        <v>84</v>
      </c>
      <c r="AV757" s="14" t="s">
        <v>84</v>
      </c>
      <c r="AW757" s="14" t="s">
        <v>31</v>
      </c>
      <c r="AX757" s="14" t="s">
        <v>74</v>
      </c>
      <c r="AY757" s="236" t="s">
        <v>140</v>
      </c>
    </row>
    <row r="758" spans="1:65" s="13" customFormat="1" ht="11.25">
      <c r="B758" s="215"/>
      <c r="C758" s="216"/>
      <c r="D758" s="217" t="s">
        <v>149</v>
      </c>
      <c r="E758" s="218" t="s">
        <v>1</v>
      </c>
      <c r="F758" s="219" t="s">
        <v>312</v>
      </c>
      <c r="G758" s="216"/>
      <c r="H758" s="218" t="s">
        <v>1</v>
      </c>
      <c r="I758" s="220"/>
      <c r="J758" s="216"/>
      <c r="K758" s="216"/>
      <c r="L758" s="221"/>
      <c r="M758" s="222"/>
      <c r="N758" s="223"/>
      <c r="O758" s="223"/>
      <c r="P758" s="223"/>
      <c r="Q758" s="223"/>
      <c r="R758" s="223"/>
      <c r="S758" s="223"/>
      <c r="T758" s="224"/>
      <c r="AT758" s="225" t="s">
        <v>149</v>
      </c>
      <c r="AU758" s="225" t="s">
        <v>84</v>
      </c>
      <c r="AV758" s="13" t="s">
        <v>82</v>
      </c>
      <c r="AW758" s="13" t="s">
        <v>31</v>
      </c>
      <c r="AX758" s="13" t="s">
        <v>74</v>
      </c>
      <c r="AY758" s="225" t="s">
        <v>140</v>
      </c>
    </row>
    <row r="759" spans="1:65" s="14" customFormat="1" ht="11.25">
      <c r="B759" s="226"/>
      <c r="C759" s="227"/>
      <c r="D759" s="217" t="s">
        <v>149</v>
      </c>
      <c r="E759" s="228" t="s">
        <v>1</v>
      </c>
      <c r="F759" s="229" t="s">
        <v>313</v>
      </c>
      <c r="G759" s="227"/>
      <c r="H759" s="230">
        <v>10.5</v>
      </c>
      <c r="I759" s="231"/>
      <c r="J759" s="227"/>
      <c r="K759" s="227"/>
      <c r="L759" s="232"/>
      <c r="M759" s="233"/>
      <c r="N759" s="234"/>
      <c r="O759" s="234"/>
      <c r="P759" s="234"/>
      <c r="Q759" s="234"/>
      <c r="R759" s="234"/>
      <c r="S759" s="234"/>
      <c r="T759" s="235"/>
      <c r="AT759" s="236" t="s">
        <v>149</v>
      </c>
      <c r="AU759" s="236" t="s">
        <v>84</v>
      </c>
      <c r="AV759" s="14" t="s">
        <v>84</v>
      </c>
      <c r="AW759" s="14" t="s">
        <v>31</v>
      </c>
      <c r="AX759" s="14" t="s">
        <v>74</v>
      </c>
      <c r="AY759" s="236" t="s">
        <v>140</v>
      </c>
    </row>
    <row r="760" spans="1:65" s="15" customFormat="1" ht="11.25">
      <c r="B760" s="237"/>
      <c r="C760" s="238"/>
      <c r="D760" s="217" t="s">
        <v>149</v>
      </c>
      <c r="E760" s="239" t="s">
        <v>1</v>
      </c>
      <c r="F760" s="240" t="s">
        <v>155</v>
      </c>
      <c r="G760" s="238"/>
      <c r="H760" s="241">
        <v>458.476</v>
      </c>
      <c r="I760" s="242"/>
      <c r="J760" s="238"/>
      <c r="K760" s="238"/>
      <c r="L760" s="243"/>
      <c r="M760" s="244"/>
      <c r="N760" s="245"/>
      <c r="O760" s="245"/>
      <c r="P760" s="245"/>
      <c r="Q760" s="245"/>
      <c r="R760" s="245"/>
      <c r="S760" s="245"/>
      <c r="T760" s="246"/>
      <c r="AT760" s="247" t="s">
        <v>149</v>
      </c>
      <c r="AU760" s="247" t="s">
        <v>84</v>
      </c>
      <c r="AV760" s="15" t="s">
        <v>147</v>
      </c>
      <c r="AW760" s="15" t="s">
        <v>31</v>
      </c>
      <c r="AX760" s="15" t="s">
        <v>82</v>
      </c>
      <c r="AY760" s="247" t="s">
        <v>140</v>
      </c>
    </row>
    <row r="761" spans="1:65" s="2" customFormat="1" ht="16.5" customHeight="1">
      <c r="A761" s="35"/>
      <c r="B761" s="36"/>
      <c r="C761" s="248" t="s">
        <v>768</v>
      </c>
      <c r="D761" s="248" t="s">
        <v>178</v>
      </c>
      <c r="E761" s="249" t="s">
        <v>769</v>
      </c>
      <c r="F761" s="250" t="s">
        <v>770</v>
      </c>
      <c r="G761" s="251" t="s">
        <v>165</v>
      </c>
      <c r="H761" s="252">
        <v>527.24699999999996</v>
      </c>
      <c r="I761" s="253"/>
      <c r="J761" s="254">
        <f>ROUND(I761*H761,2)</f>
        <v>0</v>
      </c>
      <c r="K761" s="255"/>
      <c r="L761" s="256"/>
      <c r="M761" s="257" t="s">
        <v>1</v>
      </c>
      <c r="N761" s="258" t="s">
        <v>39</v>
      </c>
      <c r="O761" s="72"/>
      <c r="P761" s="211">
        <f>O761*H761</f>
        <v>0</v>
      </c>
      <c r="Q761" s="211">
        <v>1.2E-4</v>
      </c>
      <c r="R761" s="211">
        <f>Q761*H761</f>
        <v>6.3269640000000002E-2</v>
      </c>
      <c r="S761" s="211">
        <v>0</v>
      </c>
      <c r="T761" s="212">
        <f>S761*H761</f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213" t="s">
        <v>304</v>
      </c>
      <c r="AT761" s="213" t="s">
        <v>178</v>
      </c>
      <c r="AU761" s="213" t="s">
        <v>84</v>
      </c>
      <c r="AY761" s="18" t="s">
        <v>140</v>
      </c>
      <c r="BE761" s="214">
        <f>IF(N761="základní",J761,0)</f>
        <v>0</v>
      </c>
      <c r="BF761" s="214">
        <f>IF(N761="snížená",J761,0)</f>
        <v>0</v>
      </c>
      <c r="BG761" s="214">
        <f>IF(N761="zákl. přenesená",J761,0)</f>
        <v>0</v>
      </c>
      <c r="BH761" s="214">
        <f>IF(N761="sníž. přenesená",J761,0)</f>
        <v>0</v>
      </c>
      <c r="BI761" s="214">
        <f>IF(N761="nulová",J761,0)</f>
        <v>0</v>
      </c>
      <c r="BJ761" s="18" t="s">
        <v>82</v>
      </c>
      <c r="BK761" s="214">
        <f>ROUND(I761*H761,2)</f>
        <v>0</v>
      </c>
      <c r="BL761" s="18" t="s">
        <v>233</v>
      </c>
      <c r="BM761" s="213" t="s">
        <v>771</v>
      </c>
    </row>
    <row r="762" spans="1:65" s="13" customFormat="1" ht="11.25">
      <c r="B762" s="215"/>
      <c r="C762" s="216"/>
      <c r="D762" s="217" t="s">
        <v>149</v>
      </c>
      <c r="E762" s="218" t="s">
        <v>1</v>
      </c>
      <c r="F762" s="219" t="s">
        <v>253</v>
      </c>
      <c r="G762" s="216"/>
      <c r="H762" s="218" t="s">
        <v>1</v>
      </c>
      <c r="I762" s="220"/>
      <c r="J762" s="216"/>
      <c r="K762" s="216"/>
      <c r="L762" s="221"/>
      <c r="M762" s="222"/>
      <c r="N762" s="223"/>
      <c r="O762" s="223"/>
      <c r="P762" s="223"/>
      <c r="Q762" s="223"/>
      <c r="R762" s="223"/>
      <c r="S762" s="223"/>
      <c r="T762" s="224"/>
      <c r="AT762" s="225" t="s">
        <v>149</v>
      </c>
      <c r="AU762" s="225" t="s">
        <v>84</v>
      </c>
      <c r="AV762" s="13" t="s">
        <v>82</v>
      </c>
      <c r="AW762" s="13" t="s">
        <v>31</v>
      </c>
      <c r="AX762" s="13" t="s">
        <v>74</v>
      </c>
      <c r="AY762" s="225" t="s">
        <v>140</v>
      </c>
    </row>
    <row r="763" spans="1:65" s="14" customFormat="1" ht="11.25">
      <c r="B763" s="226"/>
      <c r="C763" s="227"/>
      <c r="D763" s="217" t="s">
        <v>149</v>
      </c>
      <c r="E763" s="228" t="s">
        <v>1</v>
      </c>
      <c r="F763" s="229" t="s">
        <v>323</v>
      </c>
      <c r="G763" s="227"/>
      <c r="H763" s="230">
        <v>302.73599999999999</v>
      </c>
      <c r="I763" s="231"/>
      <c r="J763" s="227"/>
      <c r="K763" s="227"/>
      <c r="L763" s="232"/>
      <c r="M763" s="233"/>
      <c r="N763" s="234"/>
      <c r="O763" s="234"/>
      <c r="P763" s="234"/>
      <c r="Q763" s="234"/>
      <c r="R763" s="234"/>
      <c r="S763" s="234"/>
      <c r="T763" s="235"/>
      <c r="AT763" s="236" t="s">
        <v>149</v>
      </c>
      <c r="AU763" s="236" t="s">
        <v>84</v>
      </c>
      <c r="AV763" s="14" t="s">
        <v>84</v>
      </c>
      <c r="AW763" s="14" t="s">
        <v>31</v>
      </c>
      <c r="AX763" s="14" t="s">
        <v>74</v>
      </c>
      <c r="AY763" s="236" t="s">
        <v>140</v>
      </c>
    </row>
    <row r="764" spans="1:65" s="13" customFormat="1" ht="11.25">
      <c r="B764" s="215"/>
      <c r="C764" s="216"/>
      <c r="D764" s="217" t="s">
        <v>149</v>
      </c>
      <c r="E764" s="218" t="s">
        <v>1</v>
      </c>
      <c r="F764" s="219" t="s">
        <v>324</v>
      </c>
      <c r="G764" s="216"/>
      <c r="H764" s="218" t="s">
        <v>1</v>
      </c>
      <c r="I764" s="220"/>
      <c r="J764" s="216"/>
      <c r="K764" s="216"/>
      <c r="L764" s="221"/>
      <c r="M764" s="222"/>
      <c r="N764" s="223"/>
      <c r="O764" s="223"/>
      <c r="P764" s="223"/>
      <c r="Q764" s="223"/>
      <c r="R764" s="223"/>
      <c r="S764" s="223"/>
      <c r="T764" s="224"/>
      <c r="AT764" s="225" t="s">
        <v>149</v>
      </c>
      <c r="AU764" s="225" t="s">
        <v>84</v>
      </c>
      <c r="AV764" s="13" t="s">
        <v>82</v>
      </c>
      <c r="AW764" s="13" t="s">
        <v>31</v>
      </c>
      <c r="AX764" s="13" t="s">
        <v>74</v>
      </c>
      <c r="AY764" s="225" t="s">
        <v>140</v>
      </c>
    </row>
    <row r="765" spans="1:65" s="14" customFormat="1" ht="11.25">
      <c r="B765" s="226"/>
      <c r="C765" s="227"/>
      <c r="D765" s="217" t="s">
        <v>149</v>
      </c>
      <c r="E765" s="228" t="s">
        <v>1</v>
      </c>
      <c r="F765" s="229" t="s">
        <v>325</v>
      </c>
      <c r="G765" s="227"/>
      <c r="H765" s="230">
        <v>33.39</v>
      </c>
      <c r="I765" s="231"/>
      <c r="J765" s="227"/>
      <c r="K765" s="227"/>
      <c r="L765" s="232"/>
      <c r="M765" s="233"/>
      <c r="N765" s="234"/>
      <c r="O765" s="234"/>
      <c r="P765" s="234"/>
      <c r="Q765" s="234"/>
      <c r="R765" s="234"/>
      <c r="S765" s="234"/>
      <c r="T765" s="235"/>
      <c r="AT765" s="236" t="s">
        <v>149</v>
      </c>
      <c r="AU765" s="236" t="s">
        <v>84</v>
      </c>
      <c r="AV765" s="14" t="s">
        <v>84</v>
      </c>
      <c r="AW765" s="14" t="s">
        <v>31</v>
      </c>
      <c r="AX765" s="14" t="s">
        <v>74</v>
      </c>
      <c r="AY765" s="236" t="s">
        <v>140</v>
      </c>
    </row>
    <row r="766" spans="1:65" s="13" customFormat="1" ht="11.25">
      <c r="B766" s="215"/>
      <c r="C766" s="216"/>
      <c r="D766" s="217" t="s">
        <v>149</v>
      </c>
      <c r="E766" s="218" t="s">
        <v>1</v>
      </c>
      <c r="F766" s="219" t="s">
        <v>584</v>
      </c>
      <c r="G766" s="216"/>
      <c r="H766" s="218" t="s">
        <v>1</v>
      </c>
      <c r="I766" s="220"/>
      <c r="J766" s="216"/>
      <c r="K766" s="216"/>
      <c r="L766" s="221"/>
      <c r="M766" s="222"/>
      <c r="N766" s="223"/>
      <c r="O766" s="223"/>
      <c r="P766" s="223"/>
      <c r="Q766" s="223"/>
      <c r="R766" s="223"/>
      <c r="S766" s="223"/>
      <c r="T766" s="224"/>
      <c r="AT766" s="225" t="s">
        <v>149</v>
      </c>
      <c r="AU766" s="225" t="s">
        <v>84</v>
      </c>
      <c r="AV766" s="13" t="s">
        <v>82</v>
      </c>
      <c r="AW766" s="13" t="s">
        <v>31</v>
      </c>
      <c r="AX766" s="13" t="s">
        <v>74</v>
      </c>
      <c r="AY766" s="225" t="s">
        <v>140</v>
      </c>
    </row>
    <row r="767" spans="1:65" s="14" customFormat="1" ht="11.25">
      <c r="B767" s="226"/>
      <c r="C767" s="227"/>
      <c r="D767" s="217" t="s">
        <v>149</v>
      </c>
      <c r="E767" s="228" t="s">
        <v>1</v>
      </c>
      <c r="F767" s="229" t="s">
        <v>311</v>
      </c>
      <c r="G767" s="227"/>
      <c r="H767" s="230">
        <v>89.85</v>
      </c>
      <c r="I767" s="231"/>
      <c r="J767" s="227"/>
      <c r="K767" s="227"/>
      <c r="L767" s="232"/>
      <c r="M767" s="233"/>
      <c r="N767" s="234"/>
      <c r="O767" s="234"/>
      <c r="P767" s="234"/>
      <c r="Q767" s="234"/>
      <c r="R767" s="234"/>
      <c r="S767" s="234"/>
      <c r="T767" s="235"/>
      <c r="AT767" s="236" t="s">
        <v>149</v>
      </c>
      <c r="AU767" s="236" t="s">
        <v>84</v>
      </c>
      <c r="AV767" s="14" t="s">
        <v>84</v>
      </c>
      <c r="AW767" s="14" t="s">
        <v>31</v>
      </c>
      <c r="AX767" s="14" t="s">
        <v>74</v>
      </c>
      <c r="AY767" s="236" t="s">
        <v>140</v>
      </c>
    </row>
    <row r="768" spans="1:65" s="13" customFormat="1" ht="11.25">
      <c r="B768" s="215"/>
      <c r="C768" s="216"/>
      <c r="D768" s="217" t="s">
        <v>149</v>
      </c>
      <c r="E768" s="218" t="s">
        <v>1</v>
      </c>
      <c r="F768" s="219" t="s">
        <v>312</v>
      </c>
      <c r="G768" s="216"/>
      <c r="H768" s="218" t="s">
        <v>1</v>
      </c>
      <c r="I768" s="220"/>
      <c r="J768" s="216"/>
      <c r="K768" s="216"/>
      <c r="L768" s="221"/>
      <c r="M768" s="222"/>
      <c r="N768" s="223"/>
      <c r="O768" s="223"/>
      <c r="P768" s="223"/>
      <c r="Q768" s="223"/>
      <c r="R768" s="223"/>
      <c r="S768" s="223"/>
      <c r="T768" s="224"/>
      <c r="AT768" s="225" t="s">
        <v>149</v>
      </c>
      <c r="AU768" s="225" t="s">
        <v>84</v>
      </c>
      <c r="AV768" s="13" t="s">
        <v>82</v>
      </c>
      <c r="AW768" s="13" t="s">
        <v>31</v>
      </c>
      <c r="AX768" s="13" t="s">
        <v>74</v>
      </c>
      <c r="AY768" s="225" t="s">
        <v>140</v>
      </c>
    </row>
    <row r="769" spans="1:65" s="14" customFormat="1" ht="11.25">
      <c r="B769" s="226"/>
      <c r="C769" s="227"/>
      <c r="D769" s="217" t="s">
        <v>149</v>
      </c>
      <c r="E769" s="228" t="s">
        <v>1</v>
      </c>
      <c r="F769" s="229" t="s">
        <v>313</v>
      </c>
      <c r="G769" s="227"/>
      <c r="H769" s="230">
        <v>10.5</v>
      </c>
      <c r="I769" s="231"/>
      <c r="J769" s="227"/>
      <c r="K769" s="227"/>
      <c r="L769" s="232"/>
      <c r="M769" s="233"/>
      <c r="N769" s="234"/>
      <c r="O769" s="234"/>
      <c r="P769" s="234"/>
      <c r="Q769" s="234"/>
      <c r="R769" s="234"/>
      <c r="S769" s="234"/>
      <c r="T769" s="235"/>
      <c r="AT769" s="236" t="s">
        <v>149</v>
      </c>
      <c r="AU769" s="236" t="s">
        <v>84</v>
      </c>
      <c r="AV769" s="14" t="s">
        <v>84</v>
      </c>
      <c r="AW769" s="14" t="s">
        <v>31</v>
      </c>
      <c r="AX769" s="14" t="s">
        <v>74</v>
      </c>
      <c r="AY769" s="236" t="s">
        <v>140</v>
      </c>
    </row>
    <row r="770" spans="1:65" s="13" customFormat="1" ht="11.25">
      <c r="B770" s="215"/>
      <c r="C770" s="216"/>
      <c r="D770" s="217" t="s">
        <v>149</v>
      </c>
      <c r="E770" s="218" t="s">
        <v>1</v>
      </c>
      <c r="F770" s="219" t="s">
        <v>767</v>
      </c>
      <c r="G770" s="216"/>
      <c r="H770" s="218" t="s">
        <v>1</v>
      </c>
      <c r="I770" s="220"/>
      <c r="J770" s="216"/>
      <c r="K770" s="216"/>
      <c r="L770" s="221"/>
      <c r="M770" s="222"/>
      <c r="N770" s="223"/>
      <c r="O770" s="223"/>
      <c r="P770" s="223"/>
      <c r="Q770" s="223"/>
      <c r="R770" s="223"/>
      <c r="S770" s="223"/>
      <c r="T770" s="224"/>
      <c r="AT770" s="225" t="s">
        <v>149</v>
      </c>
      <c r="AU770" s="225" t="s">
        <v>84</v>
      </c>
      <c r="AV770" s="13" t="s">
        <v>82</v>
      </c>
      <c r="AW770" s="13" t="s">
        <v>31</v>
      </c>
      <c r="AX770" s="13" t="s">
        <v>74</v>
      </c>
      <c r="AY770" s="225" t="s">
        <v>140</v>
      </c>
    </row>
    <row r="771" spans="1:65" s="14" customFormat="1" ht="11.25">
      <c r="B771" s="226"/>
      <c r="C771" s="227"/>
      <c r="D771" s="217" t="s">
        <v>149</v>
      </c>
      <c r="E771" s="228" t="s">
        <v>1</v>
      </c>
      <c r="F771" s="229" t="s">
        <v>272</v>
      </c>
      <c r="G771" s="227"/>
      <c r="H771" s="230">
        <v>22</v>
      </c>
      <c r="I771" s="231"/>
      <c r="J771" s="227"/>
      <c r="K771" s="227"/>
      <c r="L771" s="232"/>
      <c r="M771" s="233"/>
      <c r="N771" s="234"/>
      <c r="O771" s="234"/>
      <c r="P771" s="234"/>
      <c r="Q771" s="234"/>
      <c r="R771" s="234"/>
      <c r="S771" s="234"/>
      <c r="T771" s="235"/>
      <c r="AT771" s="236" t="s">
        <v>149</v>
      </c>
      <c r="AU771" s="236" t="s">
        <v>84</v>
      </c>
      <c r="AV771" s="14" t="s">
        <v>84</v>
      </c>
      <c r="AW771" s="14" t="s">
        <v>31</v>
      </c>
      <c r="AX771" s="14" t="s">
        <v>74</v>
      </c>
      <c r="AY771" s="236" t="s">
        <v>140</v>
      </c>
    </row>
    <row r="772" spans="1:65" s="15" customFormat="1" ht="11.25">
      <c r="B772" s="237"/>
      <c r="C772" s="238"/>
      <c r="D772" s="217" t="s">
        <v>149</v>
      </c>
      <c r="E772" s="239" t="s">
        <v>1</v>
      </c>
      <c r="F772" s="240" t="s">
        <v>155</v>
      </c>
      <c r="G772" s="238"/>
      <c r="H772" s="241">
        <v>458.476</v>
      </c>
      <c r="I772" s="242"/>
      <c r="J772" s="238"/>
      <c r="K772" s="238"/>
      <c r="L772" s="243"/>
      <c r="M772" s="244"/>
      <c r="N772" s="245"/>
      <c r="O772" s="245"/>
      <c r="P772" s="245"/>
      <c r="Q772" s="245"/>
      <c r="R772" s="245"/>
      <c r="S772" s="245"/>
      <c r="T772" s="246"/>
      <c r="AT772" s="247" t="s">
        <v>149</v>
      </c>
      <c r="AU772" s="247" t="s">
        <v>84</v>
      </c>
      <c r="AV772" s="15" t="s">
        <v>147</v>
      </c>
      <c r="AW772" s="15" t="s">
        <v>31</v>
      </c>
      <c r="AX772" s="15" t="s">
        <v>82</v>
      </c>
      <c r="AY772" s="247" t="s">
        <v>140</v>
      </c>
    </row>
    <row r="773" spans="1:65" s="14" customFormat="1" ht="11.25">
      <c r="B773" s="226"/>
      <c r="C773" s="227"/>
      <c r="D773" s="217" t="s">
        <v>149</v>
      </c>
      <c r="E773" s="227"/>
      <c r="F773" s="229" t="s">
        <v>772</v>
      </c>
      <c r="G773" s="227"/>
      <c r="H773" s="230">
        <v>527.24699999999996</v>
      </c>
      <c r="I773" s="231"/>
      <c r="J773" s="227"/>
      <c r="K773" s="227"/>
      <c r="L773" s="232"/>
      <c r="M773" s="233"/>
      <c r="N773" s="234"/>
      <c r="O773" s="234"/>
      <c r="P773" s="234"/>
      <c r="Q773" s="234"/>
      <c r="R773" s="234"/>
      <c r="S773" s="234"/>
      <c r="T773" s="235"/>
      <c r="AT773" s="236" t="s">
        <v>149</v>
      </c>
      <c r="AU773" s="236" t="s">
        <v>84</v>
      </c>
      <c r="AV773" s="14" t="s">
        <v>84</v>
      </c>
      <c r="AW773" s="14" t="s">
        <v>4</v>
      </c>
      <c r="AX773" s="14" t="s">
        <v>82</v>
      </c>
      <c r="AY773" s="236" t="s">
        <v>140</v>
      </c>
    </row>
    <row r="774" spans="1:65" s="2" customFormat="1" ht="24" customHeight="1">
      <c r="A774" s="35"/>
      <c r="B774" s="36"/>
      <c r="C774" s="201" t="s">
        <v>773</v>
      </c>
      <c r="D774" s="201" t="s">
        <v>143</v>
      </c>
      <c r="E774" s="202" t="s">
        <v>774</v>
      </c>
      <c r="F774" s="203" t="s">
        <v>775</v>
      </c>
      <c r="G774" s="204" t="s">
        <v>146</v>
      </c>
      <c r="H774" s="205">
        <v>428</v>
      </c>
      <c r="I774" s="206"/>
      <c r="J774" s="207">
        <f>ROUND(I774*H774,2)</f>
        <v>0</v>
      </c>
      <c r="K774" s="208"/>
      <c r="L774" s="40"/>
      <c r="M774" s="209" t="s">
        <v>1</v>
      </c>
      <c r="N774" s="210" t="s">
        <v>39</v>
      </c>
      <c r="O774" s="72"/>
      <c r="P774" s="211">
        <f>O774*H774</f>
        <v>0</v>
      </c>
      <c r="Q774" s="211">
        <v>0</v>
      </c>
      <c r="R774" s="211">
        <f>Q774*H774</f>
        <v>0</v>
      </c>
      <c r="S774" s="211">
        <v>0</v>
      </c>
      <c r="T774" s="212">
        <f>S774*H774</f>
        <v>0</v>
      </c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R774" s="213" t="s">
        <v>233</v>
      </c>
      <c r="AT774" s="213" t="s">
        <v>143</v>
      </c>
      <c r="AU774" s="213" t="s">
        <v>84</v>
      </c>
      <c r="AY774" s="18" t="s">
        <v>140</v>
      </c>
      <c r="BE774" s="214">
        <f>IF(N774="základní",J774,0)</f>
        <v>0</v>
      </c>
      <c r="BF774" s="214">
        <f>IF(N774="snížená",J774,0)</f>
        <v>0</v>
      </c>
      <c r="BG774" s="214">
        <f>IF(N774="zákl. přenesená",J774,0)</f>
        <v>0</v>
      </c>
      <c r="BH774" s="214">
        <f>IF(N774="sníž. přenesená",J774,0)</f>
        <v>0</v>
      </c>
      <c r="BI774" s="214">
        <f>IF(N774="nulová",J774,0)</f>
        <v>0</v>
      </c>
      <c r="BJ774" s="18" t="s">
        <v>82</v>
      </c>
      <c r="BK774" s="214">
        <f>ROUND(I774*H774,2)</f>
        <v>0</v>
      </c>
      <c r="BL774" s="18" t="s">
        <v>233</v>
      </c>
      <c r="BM774" s="213" t="s">
        <v>776</v>
      </c>
    </row>
    <row r="775" spans="1:65" s="13" customFormat="1" ht="11.25">
      <c r="B775" s="215"/>
      <c r="C775" s="216"/>
      <c r="D775" s="217" t="s">
        <v>149</v>
      </c>
      <c r="E775" s="218" t="s">
        <v>1</v>
      </c>
      <c r="F775" s="219" t="s">
        <v>489</v>
      </c>
      <c r="G775" s="216"/>
      <c r="H775" s="218" t="s">
        <v>1</v>
      </c>
      <c r="I775" s="220"/>
      <c r="J775" s="216"/>
      <c r="K775" s="216"/>
      <c r="L775" s="221"/>
      <c r="M775" s="222"/>
      <c r="N775" s="223"/>
      <c r="O775" s="223"/>
      <c r="P775" s="223"/>
      <c r="Q775" s="223"/>
      <c r="R775" s="223"/>
      <c r="S775" s="223"/>
      <c r="T775" s="224"/>
      <c r="AT775" s="225" t="s">
        <v>149</v>
      </c>
      <c r="AU775" s="225" t="s">
        <v>84</v>
      </c>
      <c r="AV775" s="13" t="s">
        <v>82</v>
      </c>
      <c r="AW775" s="13" t="s">
        <v>31</v>
      </c>
      <c r="AX775" s="13" t="s">
        <v>74</v>
      </c>
      <c r="AY775" s="225" t="s">
        <v>140</v>
      </c>
    </row>
    <row r="776" spans="1:65" s="14" customFormat="1" ht="11.25">
      <c r="B776" s="226"/>
      <c r="C776" s="227"/>
      <c r="D776" s="217" t="s">
        <v>149</v>
      </c>
      <c r="E776" s="228" t="s">
        <v>1</v>
      </c>
      <c r="F776" s="229" t="s">
        <v>490</v>
      </c>
      <c r="G776" s="227"/>
      <c r="H776" s="230">
        <v>318</v>
      </c>
      <c r="I776" s="231"/>
      <c r="J776" s="227"/>
      <c r="K776" s="227"/>
      <c r="L776" s="232"/>
      <c r="M776" s="233"/>
      <c r="N776" s="234"/>
      <c r="O776" s="234"/>
      <c r="P776" s="234"/>
      <c r="Q776" s="234"/>
      <c r="R776" s="234"/>
      <c r="S776" s="234"/>
      <c r="T776" s="235"/>
      <c r="AT776" s="236" t="s">
        <v>149</v>
      </c>
      <c r="AU776" s="236" t="s">
        <v>84</v>
      </c>
      <c r="AV776" s="14" t="s">
        <v>84</v>
      </c>
      <c r="AW776" s="14" t="s">
        <v>31</v>
      </c>
      <c r="AX776" s="14" t="s">
        <v>74</v>
      </c>
      <c r="AY776" s="236" t="s">
        <v>140</v>
      </c>
    </row>
    <row r="777" spans="1:65" s="13" customFormat="1" ht="11.25">
      <c r="B777" s="215"/>
      <c r="C777" s="216"/>
      <c r="D777" s="217" t="s">
        <v>149</v>
      </c>
      <c r="E777" s="218" t="s">
        <v>1</v>
      </c>
      <c r="F777" s="219" t="s">
        <v>491</v>
      </c>
      <c r="G777" s="216"/>
      <c r="H777" s="218" t="s">
        <v>1</v>
      </c>
      <c r="I777" s="220"/>
      <c r="J777" s="216"/>
      <c r="K777" s="216"/>
      <c r="L777" s="221"/>
      <c r="M777" s="222"/>
      <c r="N777" s="223"/>
      <c r="O777" s="223"/>
      <c r="P777" s="223"/>
      <c r="Q777" s="223"/>
      <c r="R777" s="223"/>
      <c r="S777" s="223"/>
      <c r="T777" s="224"/>
      <c r="AT777" s="225" t="s">
        <v>149</v>
      </c>
      <c r="AU777" s="225" t="s">
        <v>84</v>
      </c>
      <c r="AV777" s="13" t="s">
        <v>82</v>
      </c>
      <c r="AW777" s="13" t="s">
        <v>31</v>
      </c>
      <c r="AX777" s="13" t="s">
        <v>74</v>
      </c>
      <c r="AY777" s="225" t="s">
        <v>140</v>
      </c>
    </row>
    <row r="778" spans="1:65" s="14" customFormat="1" ht="11.25">
      <c r="B778" s="226"/>
      <c r="C778" s="227"/>
      <c r="D778" s="217" t="s">
        <v>149</v>
      </c>
      <c r="E778" s="228" t="s">
        <v>1</v>
      </c>
      <c r="F778" s="229" t="s">
        <v>492</v>
      </c>
      <c r="G778" s="227"/>
      <c r="H778" s="230">
        <v>20</v>
      </c>
      <c r="I778" s="231"/>
      <c r="J778" s="227"/>
      <c r="K778" s="227"/>
      <c r="L778" s="232"/>
      <c r="M778" s="233"/>
      <c r="N778" s="234"/>
      <c r="O778" s="234"/>
      <c r="P778" s="234"/>
      <c r="Q778" s="234"/>
      <c r="R778" s="234"/>
      <c r="S778" s="234"/>
      <c r="T778" s="235"/>
      <c r="AT778" s="236" t="s">
        <v>149</v>
      </c>
      <c r="AU778" s="236" t="s">
        <v>84</v>
      </c>
      <c r="AV778" s="14" t="s">
        <v>84</v>
      </c>
      <c r="AW778" s="14" t="s">
        <v>31</v>
      </c>
      <c r="AX778" s="14" t="s">
        <v>74</v>
      </c>
      <c r="AY778" s="236" t="s">
        <v>140</v>
      </c>
    </row>
    <row r="779" spans="1:65" s="13" customFormat="1" ht="11.25">
      <c r="B779" s="215"/>
      <c r="C779" s="216"/>
      <c r="D779" s="217" t="s">
        <v>149</v>
      </c>
      <c r="E779" s="218" t="s">
        <v>1</v>
      </c>
      <c r="F779" s="219" t="s">
        <v>404</v>
      </c>
      <c r="G779" s="216"/>
      <c r="H779" s="218" t="s">
        <v>1</v>
      </c>
      <c r="I779" s="220"/>
      <c r="J779" s="216"/>
      <c r="K779" s="216"/>
      <c r="L779" s="221"/>
      <c r="M779" s="222"/>
      <c r="N779" s="223"/>
      <c r="O779" s="223"/>
      <c r="P779" s="223"/>
      <c r="Q779" s="223"/>
      <c r="R779" s="223"/>
      <c r="S779" s="223"/>
      <c r="T779" s="224"/>
      <c r="AT779" s="225" t="s">
        <v>149</v>
      </c>
      <c r="AU779" s="225" t="s">
        <v>84</v>
      </c>
      <c r="AV779" s="13" t="s">
        <v>82</v>
      </c>
      <c r="AW779" s="13" t="s">
        <v>31</v>
      </c>
      <c r="AX779" s="13" t="s">
        <v>74</v>
      </c>
      <c r="AY779" s="225" t="s">
        <v>140</v>
      </c>
    </row>
    <row r="780" spans="1:65" s="14" customFormat="1" ht="11.25">
      <c r="B780" s="226"/>
      <c r="C780" s="227"/>
      <c r="D780" s="217" t="s">
        <v>149</v>
      </c>
      <c r="E780" s="228" t="s">
        <v>1</v>
      </c>
      <c r="F780" s="229" t="s">
        <v>493</v>
      </c>
      <c r="G780" s="227"/>
      <c r="H780" s="230">
        <v>90</v>
      </c>
      <c r="I780" s="231"/>
      <c r="J780" s="227"/>
      <c r="K780" s="227"/>
      <c r="L780" s="232"/>
      <c r="M780" s="233"/>
      <c r="N780" s="234"/>
      <c r="O780" s="234"/>
      <c r="P780" s="234"/>
      <c r="Q780" s="234"/>
      <c r="R780" s="234"/>
      <c r="S780" s="234"/>
      <c r="T780" s="235"/>
      <c r="AT780" s="236" t="s">
        <v>149</v>
      </c>
      <c r="AU780" s="236" t="s">
        <v>84</v>
      </c>
      <c r="AV780" s="14" t="s">
        <v>84</v>
      </c>
      <c r="AW780" s="14" t="s">
        <v>31</v>
      </c>
      <c r="AX780" s="14" t="s">
        <v>74</v>
      </c>
      <c r="AY780" s="236" t="s">
        <v>140</v>
      </c>
    </row>
    <row r="781" spans="1:65" s="15" customFormat="1" ht="11.25">
      <c r="B781" s="237"/>
      <c r="C781" s="238"/>
      <c r="D781" s="217" t="s">
        <v>149</v>
      </c>
      <c r="E781" s="239" t="s">
        <v>1</v>
      </c>
      <c r="F781" s="240" t="s">
        <v>155</v>
      </c>
      <c r="G781" s="238"/>
      <c r="H781" s="241">
        <v>428</v>
      </c>
      <c r="I781" s="242"/>
      <c r="J781" s="238"/>
      <c r="K781" s="238"/>
      <c r="L781" s="243"/>
      <c r="M781" s="244"/>
      <c r="N781" s="245"/>
      <c r="O781" s="245"/>
      <c r="P781" s="245"/>
      <c r="Q781" s="245"/>
      <c r="R781" s="245"/>
      <c r="S781" s="245"/>
      <c r="T781" s="246"/>
      <c r="AT781" s="247" t="s">
        <v>149</v>
      </c>
      <c r="AU781" s="247" t="s">
        <v>84</v>
      </c>
      <c r="AV781" s="15" t="s">
        <v>147</v>
      </c>
      <c r="AW781" s="15" t="s">
        <v>31</v>
      </c>
      <c r="AX781" s="15" t="s">
        <v>82</v>
      </c>
      <c r="AY781" s="247" t="s">
        <v>140</v>
      </c>
    </row>
    <row r="782" spans="1:65" s="2" customFormat="1" ht="24" customHeight="1">
      <c r="A782" s="35"/>
      <c r="B782" s="36"/>
      <c r="C782" s="248" t="s">
        <v>777</v>
      </c>
      <c r="D782" s="248" t="s">
        <v>178</v>
      </c>
      <c r="E782" s="249" t="s">
        <v>778</v>
      </c>
      <c r="F782" s="250" t="s">
        <v>779</v>
      </c>
      <c r="G782" s="251" t="s">
        <v>146</v>
      </c>
      <c r="H782" s="252">
        <v>470.8</v>
      </c>
      <c r="I782" s="253"/>
      <c r="J782" s="254">
        <f>ROUND(I782*H782,2)</f>
        <v>0</v>
      </c>
      <c r="K782" s="255"/>
      <c r="L782" s="256"/>
      <c r="M782" s="257" t="s">
        <v>1</v>
      </c>
      <c r="N782" s="258" t="s">
        <v>39</v>
      </c>
      <c r="O782" s="72"/>
      <c r="P782" s="211">
        <f>O782*H782</f>
        <v>0</v>
      </c>
      <c r="Q782" s="211">
        <v>3.0000000000000001E-5</v>
      </c>
      <c r="R782" s="211">
        <f>Q782*H782</f>
        <v>1.4124000000000001E-2</v>
      </c>
      <c r="S782" s="211">
        <v>0</v>
      </c>
      <c r="T782" s="212">
        <f>S782*H782</f>
        <v>0</v>
      </c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R782" s="213" t="s">
        <v>304</v>
      </c>
      <c r="AT782" s="213" t="s">
        <v>178</v>
      </c>
      <c r="AU782" s="213" t="s">
        <v>84</v>
      </c>
      <c r="AY782" s="18" t="s">
        <v>140</v>
      </c>
      <c r="BE782" s="214">
        <f>IF(N782="základní",J782,0)</f>
        <v>0</v>
      </c>
      <c r="BF782" s="214">
        <f>IF(N782="snížená",J782,0)</f>
        <v>0</v>
      </c>
      <c r="BG782" s="214">
        <f>IF(N782="zákl. přenesená",J782,0)</f>
        <v>0</v>
      </c>
      <c r="BH782" s="214">
        <f>IF(N782="sníž. přenesená",J782,0)</f>
        <v>0</v>
      </c>
      <c r="BI782" s="214">
        <f>IF(N782="nulová",J782,0)</f>
        <v>0</v>
      </c>
      <c r="BJ782" s="18" t="s">
        <v>82</v>
      </c>
      <c r="BK782" s="214">
        <f>ROUND(I782*H782,2)</f>
        <v>0</v>
      </c>
      <c r="BL782" s="18" t="s">
        <v>233</v>
      </c>
      <c r="BM782" s="213" t="s">
        <v>780</v>
      </c>
    </row>
    <row r="783" spans="1:65" s="14" customFormat="1" ht="11.25">
      <c r="B783" s="226"/>
      <c r="C783" s="227"/>
      <c r="D783" s="217" t="s">
        <v>149</v>
      </c>
      <c r="E783" s="227"/>
      <c r="F783" s="229" t="s">
        <v>781</v>
      </c>
      <c r="G783" s="227"/>
      <c r="H783" s="230">
        <v>470.8</v>
      </c>
      <c r="I783" s="231"/>
      <c r="J783" s="227"/>
      <c r="K783" s="227"/>
      <c r="L783" s="232"/>
      <c r="M783" s="233"/>
      <c r="N783" s="234"/>
      <c r="O783" s="234"/>
      <c r="P783" s="234"/>
      <c r="Q783" s="234"/>
      <c r="R783" s="234"/>
      <c r="S783" s="234"/>
      <c r="T783" s="235"/>
      <c r="AT783" s="236" t="s">
        <v>149</v>
      </c>
      <c r="AU783" s="236" t="s">
        <v>84</v>
      </c>
      <c r="AV783" s="14" t="s">
        <v>84</v>
      </c>
      <c r="AW783" s="14" t="s">
        <v>4</v>
      </c>
      <c r="AX783" s="14" t="s">
        <v>82</v>
      </c>
      <c r="AY783" s="236" t="s">
        <v>140</v>
      </c>
    </row>
    <row r="784" spans="1:65" s="2" customFormat="1" ht="24" customHeight="1">
      <c r="A784" s="35"/>
      <c r="B784" s="36"/>
      <c r="C784" s="201" t="s">
        <v>782</v>
      </c>
      <c r="D784" s="201" t="s">
        <v>143</v>
      </c>
      <c r="E784" s="202" t="s">
        <v>783</v>
      </c>
      <c r="F784" s="203" t="s">
        <v>784</v>
      </c>
      <c r="G784" s="204" t="s">
        <v>165</v>
      </c>
      <c r="H784" s="205">
        <v>392.58600000000001</v>
      </c>
      <c r="I784" s="206"/>
      <c r="J784" s="207">
        <f>ROUND(I784*H784,2)</f>
        <v>0</v>
      </c>
      <c r="K784" s="208"/>
      <c r="L784" s="40"/>
      <c r="M784" s="209" t="s">
        <v>1</v>
      </c>
      <c r="N784" s="210" t="s">
        <v>39</v>
      </c>
      <c r="O784" s="72"/>
      <c r="P784" s="211">
        <f>O784*H784</f>
        <v>0</v>
      </c>
      <c r="Q784" s="211">
        <v>0</v>
      </c>
      <c r="R784" s="211">
        <f>Q784*H784</f>
        <v>0</v>
      </c>
      <c r="S784" s="211">
        <v>1.2999999999999999E-4</v>
      </c>
      <c r="T784" s="212">
        <f>S784*H784</f>
        <v>5.103618E-2</v>
      </c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R784" s="213" t="s">
        <v>233</v>
      </c>
      <c r="AT784" s="213" t="s">
        <v>143</v>
      </c>
      <c r="AU784" s="213" t="s">
        <v>84</v>
      </c>
      <c r="AY784" s="18" t="s">
        <v>140</v>
      </c>
      <c r="BE784" s="214">
        <f>IF(N784="základní",J784,0)</f>
        <v>0</v>
      </c>
      <c r="BF784" s="214">
        <f>IF(N784="snížená",J784,0)</f>
        <v>0</v>
      </c>
      <c r="BG784" s="214">
        <f>IF(N784="zákl. přenesená",J784,0)</f>
        <v>0</v>
      </c>
      <c r="BH784" s="214">
        <f>IF(N784="sníž. přenesená",J784,0)</f>
        <v>0</v>
      </c>
      <c r="BI784" s="214">
        <f>IF(N784="nulová",J784,0)</f>
        <v>0</v>
      </c>
      <c r="BJ784" s="18" t="s">
        <v>82</v>
      </c>
      <c r="BK784" s="214">
        <f>ROUND(I784*H784,2)</f>
        <v>0</v>
      </c>
      <c r="BL784" s="18" t="s">
        <v>233</v>
      </c>
      <c r="BM784" s="213" t="s">
        <v>785</v>
      </c>
    </row>
    <row r="785" spans="1:65" s="13" customFormat="1" ht="11.25">
      <c r="B785" s="215"/>
      <c r="C785" s="216"/>
      <c r="D785" s="217" t="s">
        <v>149</v>
      </c>
      <c r="E785" s="218" t="s">
        <v>1</v>
      </c>
      <c r="F785" s="219" t="s">
        <v>397</v>
      </c>
      <c r="G785" s="216"/>
      <c r="H785" s="218" t="s">
        <v>1</v>
      </c>
      <c r="I785" s="220"/>
      <c r="J785" s="216"/>
      <c r="K785" s="216"/>
      <c r="L785" s="221"/>
      <c r="M785" s="222"/>
      <c r="N785" s="223"/>
      <c r="O785" s="223"/>
      <c r="P785" s="223"/>
      <c r="Q785" s="223"/>
      <c r="R785" s="223"/>
      <c r="S785" s="223"/>
      <c r="T785" s="224"/>
      <c r="AT785" s="225" t="s">
        <v>149</v>
      </c>
      <c r="AU785" s="225" t="s">
        <v>84</v>
      </c>
      <c r="AV785" s="13" t="s">
        <v>82</v>
      </c>
      <c r="AW785" s="13" t="s">
        <v>31</v>
      </c>
      <c r="AX785" s="13" t="s">
        <v>74</v>
      </c>
      <c r="AY785" s="225" t="s">
        <v>140</v>
      </c>
    </row>
    <row r="786" spans="1:65" s="14" customFormat="1" ht="11.25">
      <c r="B786" s="226"/>
      <c r="C786" s="227"/>
      <c r="D786" s="217" t="s">
        <v>149</v>
      </c>
      <c r="E786" s="228" t="s">
        <v>1</v>
      </c>
      <c r="F786" s="229" t="s">
        <v>323</v>
      </c>
      <c r="G786" s="227"/>
      <c r="H786" s="230">
        <v>302.73599999999999</v>
      </c>
      <c r="I786" s="231"/>
      <c r="J786" s="227"/>
      <c r="K786" s="227"/>
      <c r="L786" s="232"/>
      <c r="M786" s="233"/>
      <c r="N786" s="234"/>
      <c r="O786" s="234"/>
      <c r="P786" s="234"/>
      <c r="Q786" s="234"/>
      <c r="R786" s="234"/>
      <c r="S786" s="234"/>
      <c r="T786" s="235"/>
      <c r="AT786" s="236" t="s">
        <v>149</v>
      </c>
      <c r="AU786" s="236" t="s">
        <v>84</v>
      </c>
      <c r="AV786" s="14" t="s">
        <v>84</v>
      </c>
      <c r="AW786" s="14" t="s">
        <v>31</v>
      </c>
      <c r="AX786" s="14" t="s">
        <v>74</v>
      </c>
      <c r="AY786" s="236" t="s">
        <v>140</v>
      </c>
    </row>
    <row r="787" spans="1:65" s="13" customFormat="1" ht="11.25">
      <c r="B787" s="215"/>
      <c r="C787" s="216"/>
      <c r="D787" s="217" t="s">
        <v>149</v>
      </c>
      <c r="E787" s="218" t="s">
        <v>1</v>
      </c>
      <c r="F787" s="219" t="s">
        <v>404</v>
      </c>
      <c r="G787" s="216"/>
      <c r="H787" s="218" t="s">
        <v>1</v>
      </c>
      <c r="I787" s="220"/>
      <c r="J787" s="216"/>
      <c r="K787" s="216"/>
      <c r="L787" s="221"/>
      <c r="M787" s="222"/>
      <c r="N787" s="223"/>
      <c r="O787" s="223"/>
      <c r="P787" s="223"/>
      <c r="Q787" s="223"/>
      <c r="R787" s="223"/>
      <c r="S787" s="223"/>
      <c r="T787" s="224"/>
      <c r="AT787" s="225" t="s">
        <v>149</v>
      </c>
      <c r="AU787" s="225" t="s">
        <v>84</v>
      </c>
      <c r="AV787" s="13" t="s">
        <v>82</v>
      </c>
      <c r="AW787" s="13" t="s">
        <v>31</v>
      </c>
      <c r="AX787" s="13" t="s">
        <v>74</v>
      </c>
      <c r="AY787" s="225" t="s">
        <v>140</v>
      </c>
    </row>
    <row r="788" spans="1:65" s="14" customFormat="1" ht="11.25">
      <c r="B788" s="226"/>
      <c r="C788" s="227"/>
      <c r="D788" s="217" t="s">
        <v>149</v>
      </c>
      <c r="E788" s="228" t="s">
        <v>1</v>
      </c>
      <c r="F788" s="229" t="s">
        <v>311</v>
      </c>
      <c r="G788" s="227"/>
      <c r="H788" s="230">
        <v>89.85</v>
      </c>
      <c r="I788" s="231"/>
      <c r="J788" s="227"/>
      <c r="K788" s="227"/>
      <c r="L788" s="232"/>
      <c r="M788" s="233"/>
      <c r="N788" s="234"/>
      <c r="O788" s="234"/>
      <c r="P788" s="234"/>
      <c r="Q788" s="234"/>
      <c r="R788" s="234"/>
      <c r="S788" s="234"/>
      <c r="T788" s="235"/>
      <c r="AT788" s="236" t="s">
        <v>149</v>
      </c>
      <c r="AU788" s="236" t="s">
        <v>84</v>
      </c>
      <c r="AV788" s="14" t="s">
        <v>84</v>
      </c>
      <c r="AW788" s="14" t="s">
        <v>31</v>
      </c>
      <c r="AX788" s="14" t="s">
        <v>74</v>
      </c>
      <c r="AY788" s="236" t="s">
        <v>140</v>
      </c>
    </row>
    <row r="789" spans="1:65" s="15" customFormat="1" ht="11.25">
      <c r="B789" s="237"/>
      <c r="C789" s="238"/>
      <c r="D789" s="217" t="s">
        <v>149</v>
      </c>
      <c r="E789" s="239" t="s">
        <v>1</v>
      </c>
      <c r="F789" s="240" t="s">
        <v>155</v>
      </c>
      <c r="G789" s="238"/>
      <c r="H789" s="241">
        <v>392.58600000000001</v>
      </c>
      <c r="I789" s="242"/>
      <c r="J789" s="238"/>
      <c r="K789" s="238"/>
      <c r="L789" s="243"/>
      <c r="M789" s="244"/>
      <c r="N789" s="245"/>
      <c r="O789" s="245"/>
      <c r="P789" s="245"/>
      <c r="Q789" s="245"/>
      <c r="R789" s="245"/>
      <c r="S789" s="245"/>
      <c r="T789" s="246"/>
      <c r="AT789" s="247" t="s">
        <v>149</v>
      </c>
      <c r="AU789" s="247" t="s">
        <v>84</v>
      </c>
      <c r="AV789" s="15" t="s">
        <v>147</v>
      </c>
      <c r="AW789" s="15" t="s">
        <v>31</v>
      </c>
      <c r="AX789" s="15" t="s">
        <v>82</v>
      </c>
      <c r="AY789" s="247" t="s">
        <v>140</v>
      </c>
    </row>
    <row r="790" spans="1:65" s="2" customFormat="1" ht="16.5" customHeight="1">
      <c r="A790" s="35"/>
      <c r="B790" s="36"/>
      <c r="C790" s="201" t="s">
        <v>786</v>
      </c>
      <c r="D790" s="201" t="s">
        <v>143</v>
      </c>
      <c r="E790" s="202" t="s">
        <v>787</v>
      </c>
      <c r="F790" s="203" t="s">
        <v>788</v>
      </c>
      <c r="G790" s="204" t="s">
        <v>165</v>
      </c>
      <c r="H790" s="205">
        <v>414.58600000000001</v>
      </c>
      <c r="I790" s="206"/>
      <c r="J790" s="207">
        <f>ROUND(I790*H790,2)</f>
        <v>0</v>
      </c>
      <c r="K790" s="208"/>
      <c r="L790" s="40"/>
      <c r="M790" s="209" t="s">
        <v>1</v>
      </c>
      <c r="N790" s="210" t="s">
        <v>39</v>
      </c>
      <c r="O790" s="72"/>
      <c r="P790" s="211">
        <f>O790*H790</f>
        <v>0</v>
      </c>
      <c r="Q790" s="211">
        <v>0</v>
      </c>
      <c r="R790" s="211">
        <f>Q790*H790</f>
        <v>0</v>
      </c>
      <c r="S790" s="211">
        <v>0</v>
      </c>
      <c r="T790" s="212">
        <f>S790*H790</f>
        <v>0</v>
      </c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R790" s="213" t="s">
        <v>233</v>
      </c>
      <c r="AT790" s="213" t="s">
        <v>143</v>
      </c>
      <c r="AU790" s="213" t="s">
        <v>84</v>
      </c>
      <c r="AY790" s="18" t="s">
        <v>140</v>
      </c>
      <c r="BE790" s="214">
        <f>IF(N790="základní",J790,0)</f>
        <v>0</v>
      </c>
      <c r="BF790" s="214">
        <f>IF(N790="snížená",J790,0)</f>
        <v>0</v>
      </c>
      <c r="BG790" s="214">
        <f>IF(N790="zákl. přenesená",J790,0)</f>
        <v>0</v>
      </c>
      <c r="BH790" s="214">
        <f>IF(N790="sníž. přenesená",J790,0)</f>
        <v>0</v>
      </c>
      <c r="BI790" s="214">
        <f>IF(N790="nulová",J790,0)</f>
        <v>0</v>
      </c>
      <c r="BJ790" s="18" t="s">
        <v>82</v>
      </c>
      <c r="BK790" s="214">
        <f>ROUND(I790*H790,2)</f>
        <v>0</v>
      </c>
      <c r="BL790" s="18" t="s">
        <v>233</v>
      </c>
      <c r="BM790" s="213" t="s">
        <v>789</v>
      </c>
    </row>
    <row r="791" spans="1:65" s="13" customFormat="1" ht="11.25">
      <c r="B791" s="215"/>
      <c r="C791" s="216"/>
      <c r="D791" s="217" t="s">
        <v>149</v>
      </c>
      <c r="E791" s="218" t="s">
        <v>1</v>
      </c>
      <c r="F791" s="219" t="s">
        <v>253</v>
      </c>
      <c r="G791" s="216"/>
      <c r="H791" s="218" t="s">
        <v>1</v>
      </c>
      <c r="I791" s="220"/>
      <c r="J791" s="216"/>
      <c r="K791" s="216"/>
      <c r="L791" s="221"/>
      <c r="M791" s="222"/>
      <c r="N791" s="223"/>
      <c r="O791" s="223"/>
      <c r="P791" s="223"/>
      <c r="Q791" s="223"/>
      <c r="R791" s="223"/>
      <c r="S791" s="223"/>
      <c r="T791" s="224"/>
      <c r="AT791" s="225" t="s">
        <v>149</v>
      </c>
      <c r="AU791" s="225" t="s">
        <v>84</v>
      </c>
      <c r="AV791" s="13" t="s">
        <v>82</v>
      </c>
      <c r="AW791" s="13" t="s">
        <v>31</v>
      </c>
      <c r="AX791" s="13" t="s">
        <v>74</v>
      </c>
      <c r="AY791" s="225" t="s">
        <v>140</v>
      </c>
    </row>
    <row r="792" spans="1:65" s="14" customFormat="1" ht="11.25">
      <c r="B792" s="226"/>
      <c r="C792" s="227"/>
      <c r="D792" s="217" t="s">
        <v>149</v>
      </c>
      <c r="E792" s="228" t="s">
        <v>1</v>
      </c>
      <c r="F792" s="229" t="s">
        <v>323</v>
      </c>
      <c r="G792" s="227"/>
      <c r="H792" s="230">
        <v>302.73599999999999</v>
      </c>
      <c r="I792" s="231"/>
      <c r="J792" s="227"/>
      <c r="K792" s="227"/>
      <c r="L792" s="232"/>
      <c r="M792" s="233"/>
      <c r="N792" s="234"/>
      <c r="O792" s="234"/>
      <c r="P792" s="234"/>
      <c r="Q792" s="234"/>
      <c r="R792" s="234"/>
      <c r="S792" s="234"/>
      <c r="T792" s="235"/>
      <c r="AT792" s="236" t="s">
        <v>149</v>
      </c>
      <c r="AU792" s="236" t="s">
        <v>84</v>
      </c>
      <c r="AV792" s="14" t="s">
        <v>84</v>
      </c>
      <c r="AW792" s="14" t="s">
        <v>31</v>
      </c>
      <c r="AX792" s="14" t="s">
        <v>74</v>
      </c>
      <c r="AY792" s="236" t="s">
        <v>140</v>
      </c>
    </row>
    <row r="793" spans="1:65" s="13" customFormat="1" ht="11.25">
      <c r="B793" s="215"/>
      <c r="C793" s="216"/>
      <c r="D793" s="217" t="s">
        <v>149</v>
      </c>
      <c r="E793" s="218" t="s">
        <v>1</v>
      </c>
      <c r="F793" s="219" t="s">
        <v>767</v>
      </c>
      <c r="G793" s="216"/>
      <c r="H793" s="218" t="s">
        <v>1</v>
      </c>
      <c r="I793" s="220"/>
      <c r="J793" s="216"/>
      <c r="K793" s="216"/>
      <c r="L793" s="221"/>
      <c r="M793" s="222"/>
      <c r="N793" s="223"/>
      <c r="O793" s="223"/>
      <c r="P793" s="223"/>
      <c r="Q793" s="223"/>
      <c r="R793" s="223"/>
      <c r="S793" s="223"/>
      <c r="T793" s="224"/>
      <c r="AT793" s="225" t="s">
        <v>149</v>
      </c>
      <c r="AU793" s="225" t="s">
        <v>84</v>
      </c>
      <c r="AV793" s="13" t="s">
        <v>82</v>
      </c>
      <c r="AW793" s="13" t="s">
        <v>31</v>
      </c>
      <c r="AX793" s="13" t="s">
        <v>74</v>
      </c>
      <c r="AY793" s="225" t="s">
        <v>140</v>
      </c>
    </row>
    <row r="794" spans="1:65" s="14" customFormat="1" ht="11.25">
      <c r="B794" s="226"/>
      <c r="C794" s="227"/>
      <c r="D794" s="217" t="s">
        <v>149</v>
      </c>
      <c r="E794" s="228" t="s">
        <v>1</v>
      </c>
      <c r="F794" s="229" t="s">
        <v>272</v>
      </c>
      <c r="G794" s="227"/>
      <c r="H794" s="230">
        <v>22</v>
      </c>
      <c r="I794" s="231"/>
      <c r="J794" s="227"/>
      <c r="K794" s="227"/>
      <c r="L794" s="232"/>
      <c r="M794" s="233"/>
      <c r="N794" s="234"/>
      <c r="O794" s="234"/>
      <c r="P794" s="234"/>
      <c r="Q794" s="234"/>
      <c r="R794" s="234"/>
      <c r="S794" s="234"/>
      <c r="T794" s="235"/>
      <c r="AT794" s="236" t="s">
        <v>149</v>
      </c>
      <c r="AU794" s="236" t="s">
        <v>84</v>
      </c>
      <c r="AV794" s="14" t="s">
        <v>84</v>
      </c>
      <c r="AW794" s="14" t="s">
        <v>31</v>
      </c>
      <c r="AX794" s="14" t="s">
        <v>74</v>
      </c>
      <c r="AY794" s="236" t="s">
        <v>140</v>
      </c>
    </row>
    <row r="795" spans="1:65" s="13" customFormat="1" ht="11.25">
      <c r="B795" s="215"/>
      <c r="C795" s="216"/>
      <c r="D795" s="217" t="s">
        <v>149</v>
      </c>
      <c r="E795" s="218" t="s">
        <v>1</v>
      </c>
      <c r="F795" s="219" t="s">
        <v>584</v>
      </c>
      <c r="G795" s="216"/>
      <c r="H795" s="218" t="s">
        <v>1</v>
      </c>
      <c r="I795" s="220"/>
      <c r="J795" s="216"/>
      <c r="K795" s="216"/>
      <c r="L795" s="221"/>
      <c r="M795" s="222"/>
      <c r="N795" s="223"/>
      <c r="O795" s="223"/>
      <c r="P795" s="223"/>
      <c r="Q795" s="223"/>
      <c r="R795" s="223"/>
      <c r="S795" s="223"/>
      <c r="T795" s="224"/>
      <c r="AT795" s="225" t="s">
        <v>149</v>
      </c>
      <c r="AU795" s="225" t="s">
        <v>84</v>
      </c>
      <c r="AV795" s="13" t="s">
        <v>82</v>
      </c>
      <c r="AW795" s="13" t="s">
        <v>31</v>
      </c>
      <c r="AX795" s="13" t="s">
        <v>74</v>
      </c>
      <c r="AY795" s="225" t="s">
        <v>140</v>
      </c>
    </row>
    <row r="796" spans="1:65" s="14" customFormat="1" ht="11.25">
      <c r="B796" s="226"/>
      <c r="C796" s="227"/>
      <c r="D796" s="217" t="s">
        <v>149</v>
      </c>
      <c r="E796" s="228" t="s">
        <v>1</v>
      </c>
      <c r="F796" s="229" t="s">
        <v>311</v>
      </c>
      <c r="G796" s="227"/>
      <c r="H796" s="230">
        <v>89.85</v>
      </c>
      <c r="I796" s="231"/>
      <c r="J796" s="227"/>
      <c r="K796" s="227"/>
      <c r="L796" s="232"/>
      <c r="M796" s="233"/>
      <c r="N796" s="234"/>
      <c r="O796" s="234"/>
      <c r="P796" s="234"/>
      <c r="Q796" s="234"/>
      <c r="R796" s="234"/>
      <c r="S796" s="234"/>
      <c r="T796" s="235"/>
      <c r="AT796" s="236" t="s">
        <v>149</v>
      </c>
      <c r="AU796" s="236" t="s">
        <v>84</v>
      </c>
      <c r="AV796" s="14" t="s">
        <v>84</v>
      </c>
      <c r="AW796" s="14" t="s">
        <v>31</v>
      </c>
      <c r="AX796" s="14" t="s">
        <v>74</v>
      </c>
      <c r="AY796" s="236" t="s">
        <v>140</v>
      </c>
    </row>
    <row r="797" spans="1:65" s="15" customFormat="1" ht="11.25">
      <c r="B797" s="237"/>
      <c r="C797" s="238"/>
      <c r="D797" s="217" t="s">
        <v>149</v>
      </c>
      <c r="E797" s="239" t="s">
        <v>1</v>
      </c>
      <c r="F797" s="240" t="s">
        <v>155</v>
      </c>
      <c r="G797" s="238"/>
      <c r="H797" s="241">
        <v>414.58600000000001</v>
      </c>
      <c r="I797" s="242"/>
      <c r="J797" s="238"/>
      <c r="K797" s="238"/>
      <c r="L797" s="243"/>
      <c r="M797" s="244"/>
      <c r="N797" s="245"/>
      <c r="O797" s="245"/>
      <c r="P797" s="245"/>
      <c r="Q797" s="245"/>
      <c r="R797" s="245"/>
      <c r="S797" s="245"/>
      <c r="T797" s="246"/>
      <c r="AT797" s="247" t="s">
        <v>149</v>
      </c>
      <c r="AU797" s="247" t="s">
        <v>84</v>
      </c>
      <c r="AV797" s="15" t="s">
        <v>147</v>
      </c>
      <c r="AW797" s="15" t="s">
        <v>31</v>
      </c>
      <c r="AX797" s="15" t="s">
        <v>82</v>
      </c>
      <c r="AY797" s="247" t="s">
        <v>140</v>
      </c>
    </row>
    <row r="798" spans="1:65" s="2" customFormat="1" ht="16.5" customHeight="1">
      <c r="A798" s="35"/>
      <c r="B798" s="36"/>
      <c r="C798" s="248" t="s">
        <v>790</v>
      </c>
      <c r="D798" s="248" t="s">
        <v>178</v>
      </c>
      <c r="E798" s="249" t="s">
        <v>791</v>
      </c>
      <c r="F798" s="250" t="s">
        <v>792</v>
      </c>
      <c r="G798" s="251" t="s">
        <v>165</v>
      </c>
      <c r="H798" s="252">
        <v>456.04500000000002</v>
      </c>
      <c r="I798" s="253"/>
      <c r="J798" s="254">
        <f>ROUND(I798*H798,2)</f>
        <v>0</v>
      </c>
      <c r="K798" s="255"/>
      <c r="L798" s="256"/>
      <c r="M798" s="257" t="s">
        <v>1</v>
      </c>
      <c r="N798" s="258" t="s">
        <v>39</v>
      </c>
      <c r="O798" s="72"/>
      <c r="P798" s="211">
        <f>O798*H798</f>
        <v>0</v>
      </c>
      <c r="Q798" s="211">
        <v>2.5000000000000001E-3</v>
      </c>
      <c r="R798" s="211">
        <f>Q798*H798</f>
        <v>1.1401125000000001</v>
      </c>
      <c r="S798" s="211">
        <v>0</v>
      </c>
      <c r="T798" s="212">
        <f>S798*H798</f>
        <v>0</v>
      </c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R798" s="213" t="s">
        <v>304</v>
      </c>
      <c r="AT798" s="213" t="s">
        <v>178</v>
      </c>
      <c r="AU798" s="213" t="s">
        <v>84</v>
      </c>
      <c r="AY798" s="18" t="s">
        <v>140</v>
      </c>
      <c r="BE798" s="214">
        <f>IF(N798="základní",J798,0)</f>
        <v>0</v>
      </c>
      <c r="BF798" s="214">
        <f>IF(N798="snížená",J798,0)</f>
        <v>0</v>
      </c>
      <c r="BG798" s="214">
        <f>IF(N798="zákl. přenesená",J798,0)</f>
        <v>0</v>
      </c>
      <c r="BH798" s="214">
        <f>IF(N798="sníž. přenesená",J798,0)</f>
        <v>0</v>
      </c>
      <c r="BI798" s="214">
        <f>IF(N798="nulová",J798,0)</f>
        <v>0</v>
      </c>
      <c r="BJ798" s="18" t="s">
        <v>82</v>
      </c>
      <c r="BK798" s="214">
        <f>ROUND(I798*H798,2)</f>
        <v>0</v>
      </c>
      <c r="BL798" s="18" t="s">
        <v>233</v>
      </c>
      <c r="BM798" s="213" t="s">
        <v>793</v>
      </c>
    </row>
    <row r="799" spans="1:65" s="13" customFormat="1" ht="11.25">
      <c r="B799" s="215"/>
      <c r="C799" s="216"/>
      <c r="D799" s="217" t="s">
        <v>149</v>
      </c>
      <c r="E799" s="218" t="s">
        <v>1</v>
      </c>
      <c r="F799" s="219" t="s">
        <v>253</v>
      </c>
      <c r="G799" s="216"/>
      <c r="H799" s="218" t="s">
        <v>1</v>
      </c>
      <c r="I799" s="220"/>
      <c r="J799" s="216"/>
      <c r="K799" s="216"/>
      <c r="L799" s="221"/>
      <c r="M799" s="222"/>
      <c r="N799" s="223"/>
      <c r="O799" s="223"/>
      <c r="P799" s="223"/>
      <c r="Q799" s="223"/>
      <c r="R799" s="223"/>
      <c r="S799" s="223"/>
      <c r="T799" s="224"/>
      <c r="AT799" s="225" t="s">
        <v>149</v>
      </c>
      <c r="AU799" s="225" t="s">
        <v>84</v>
      </c>
      <c r="AV799" s="13" t="s">
        <v>82</v>
      </c>
      <c r="AW799" s="13" t="s">
        <v>31</v>
      </c>
      <c r="AX799" s="13" t="s">
        <v>74</v>
      </c>
      <c r="AY799" s="225" t="s">
        <v>140</v>
      </c>
    </row>
    <row r="800" spans="1:65" s="14" customFormat="1" ht="11.25">
      <c r="B800" s="226"/>
      <c r="C800" s="227"/>
      <c r="D800" s="217" t="s">
        <v>149</v>
      </c>
      <c r="E800" s="228" t="s">
        <v>1</v>
      </c>
      <c r="F800" s="229" t="s">
        <v>323</v>
      </c>
      <c r="G800" s="227"/>
      <c r="H800" s="230">
        <v>302.73599999999999</v>
      </c>
      <c r="I800" s="231"/>
      <c r="J800" s="227"/>
      <c r="K800" s="227"/>
      <c r="L800" s="232"/>
      <c r="M800" s="233"/>
      <c r="N800" s="234"/>
      <c r="O800" s="234"/>
      <c r="P800" s="234"/>
      <c r="Q800" s="234"/>
      <c r="R800" s="234"/>
      <c r="S800" s="234"/>
      <c r="T800" s="235"/>
      <c r="AT800" s="236" t="s">
        <v>149</v>
      </c>
      <c r="AU800" s="236" t="s">
        <v>84</v>
      </c>
      <c r="AV800" s="14" t="s">
        <v>84</v>
      </c>
      <c r="AW800" s="14" t="s">
        <v>31</v>
      </c>
      <c r="AX800" s="14" t="s">
        <v>74</v>
      </c>
      <c r="AY800" s="236" t="s">
        <v>140</v>
      </c>
    </row>
    <row r="801" spans="1:65" s="13" customFormat="1" ht="11.25">
      <c r="B801" s="215"/>
      <c r="C801" s="216"/>
      <c r="D801" s="217" t="s">
        <v>149</v>
      </c>
      <c r="E801" s="218" t="s">
        <v>1</v>
      </c>
      <c r="F801" s="219" t="s">
        <v>767</v>
      </c>
      <c r="G801" s="216"/>
      <c r="H801" s="218" t="s">
        <v>1</v>
      </c>
      <c r="I801" s="220"/>
      <c r="J801" s="216"/>
      <c r="K801" s="216"/>
      <c r="L801" s="221"/>
      <c r="M801" s="222"/>
      <c r="N801" s="223"/>
      <c r="O801" s="223"/>
      <c r="P801" s="223"/>
      <c r="Q801" s="223"/>
      <c r="R801" s="223"/>
      <c r="S801" s="223"/>
      <c r="T801" s="224"/>
      <c r="AT801" s="225" t="s">
        <v>149</v>
      </c>
      <c r="AU801" s="225" t="s">
        <v>84</v>
      </c>
      <c r="AV801" s="13" t="s">
        <v>82</v>
      </c>
      <c r="AW801" s="13" t="s">
        <v>31</v>
      </c>
      <c r="AX801" s="13" t="s">
        <v>74</v>
      </c>
      <c r="AY801" s="225" t="s">
        <v>140</v>
      </c>
    </row>
    <row r="802" spans="1:65" s="14" customFormat="1" ht="11.25">
      <c r="B802" s="226"/>
      <c r="C802" s="227"/>
      <c r="D802" s="217" t="s">
        <v>149</v>
      </c>
      <c r="E802" s="228" t="s">
        <v>1</v>
      </c>
      <c r="F802" s="229" t="s">
        <v>272</v>
      </c>
      <c r="G802" s="227"/>
      <c r="H802" s="230">
        <v>22</v>
      </c>
      <c r="I802" s="231"/>
      <c r="J802" s="227"/>
      <c r="K802" s="227"/>
      <c r="L802" s="232"/>
      <c r="M802" s="233"/>
      <c r="N802" s="234"/>
      <c r="O802" s="234"/>
      <c r="P802" s="234"/>
      <c r="Q802" s="234"/>
      <c r="R802" s="234"/>
      <c r="S802" s="234"/>
      <c r="T802" s="235"/>
      <c r="AT802" s="236" t="s">
        <v>149</v>
      </c>
      <c r="AU802" s="236" t="s">
        <v>84</v>
      </c>
      <c r="AV802" s="14" t="s">
        <v>84</v>
      </c>
      <c r="AW802" s="14" t="s">
        <v>31</v>
      </c>
      <c r="AX802" s="14" t="s">
        <v>74</v>
      </c>
      <c r="AY802" s="236" t="s">
        <v>140</v>
      </c>
    </row>
    <row r="803" spans="1:65" s="13" customFormat="1" ht="11.25">
      <c r="B803" s="215"/>
      <c r="C803" s="216"/>
      <c r="D803" s="217" t="s">
        <v>149</v>
      </c>
      <c r="E803" s="218" t="s">
        <v>1</v>
      </c>
      <c r="F803" s="219" t="s">
        <v>584</v>
      </c>
      <c r="G803" s="216"/>
      <c r="H803" s="218" t="s">
        <v>1</v>
      </c>
      <c r="I803" s="220"/>
      <c r="J803" s="216"/>
      <c r="K803" s="216"/>
      <c r="L803" s="221"/>
      <c r="M803" s="222"/>
      <c r="N803" s="223"/>
      <c r="O803" s="223"/>
      <c r="P803" s="223"/>
      <c r="Q803" s="223"/>
      <c r="R803" s="223"/>
      <c r="S803" s="223"/>
      <c r="T803" s="224"/>
      <c r="AT803" s="225" t="s">
        <v>149</v>
      </c>
      <c r="AU803" s="225" t="s">
        <v>84</v>
      </c>
      <c r="AV803" s="13" t="s">
        <v>82</v>
      </c>
      <c r="AW803" s="13" t="s">
        <v>31</v>
      </c>
      <c r="AX803" s="13" t="s">
        <v>74</v>
      </c>
      <c r="AY803" s="225" t="s">
        <v>140</v>
      </c>
    </row>
    <row r="804" spans="1:65" s="14" customFormat="1" ht="11.25">
      <c r="B804" s="226"/>
      <c r="C804" s="227"/>
      <c r="D804" s="217" t="s">
        <v>149</v>
      </c>
      <c r="E804" s="228" t="s">
        <v>1</v>
      </c>
      <c r="F804" s="229" t="s">
        <v>311</v>
      </c>
      <c r="G804" s="227"/>
      <c r="H804" s="230">
        <v>89.85</v>
      </c>
      <c r="I804" s="231"/>
      <c r="J804" s="227"/>
      <c r="K804" s="227"/>
      <c r="L804" s="232"/>
      <c r="M804" s="233"/>
      <c r="N804" s="234"/>
      <c r="O804" s="234"/>
      <c r="P804" s="234"/>
      <c r="Q804" s="234"/>
      <c r="R804" s="234"/>
      <c r="S804" s="234"/>
      <c r="T804" s="235"/>
      <c r="AT804" s="236" t="s">
        <v>149</v>
      </c>
      <c r="AU804" s="236" t="s">
        <v>84</v>
      </c>
      <c r="AV804" s="14" t="s">
        <v>84</v>
      </c>
      <c r="AW804" s="14" t="s">
        <v>31</v>
      </c>
      <c r="AX804" s="14" t="s">
        <v>74</v>
      </c>
      <c r="AY804" s="236" t="s">
        <v>140</v>
      </c>
    </row>
    <row r="805" spans="1:65" s="15" customFormat="1" ht="11.25">
      <c r="B805" s="237"/>
      <c r="C805" s="238"/>
      <c r="D805" s="217" t="s">
        <v>149</v>
      </c>
      <c r="E805" s="239" t="s">
        <v>1</v>
      </c>
      <c r="F805" s="240" t="s">
        <v>155</v>
      </c>
      <c r="G805" s="238"/>
      <c r="H805" s="241">
        <v>414.58600000000001</v>
      </c>
      <c r="I805" s="242"/>
      <c r="J805" s="238"/>
      <c r="K805" s="238"/>
      <c r="L805" s="243"/>
      <c r="M805" s="244"/>
      <c r="N805" s="245"/>
      <c r="O805" s="245"/>
      <c r="P805" s="245"/>
      <c r="Q805" s="245"/>
      <c r="R805" s="245"/>
      <c r="S805" s="245"/>
      <c r="T805" s="246"/>
      <c r="AT805" s="247" t="s">
        <v>149</v>
      </c>
      <c r="AU805" s="247" t="s">
        <v>84</v>
      </c>
      <c r="AV805" s="15" t="s">
        <v>147</v>
      </c>
      <c r="AW805" s="15" t="s">
        <v>31</v>
      </c>
      <c r="AX805" s="15" t="s">
        <v>82</v>
      </c>
      <c r="AY805" s="247" t="s">
        <v>140</v>
      </c>
    </row>
    <row r="806" spans="1:65" s="14" customFormat="1" ht="11.25">
      <c r="B806" s="226"/>
      <c r="C806" s="227"/>
      <c r="D806" s="217" t="s">
        <v>149</v>
      </c>
      <c r="E806" s="227"/>
      <c r="F806" s="229" t="s">
        <v>794</v>
      </c>
      <c r="G806" s="227"/>
      <c r="H806" s="230">
        <v>456.04500000000002</v>
      </c>
      <c r="I806" s="231"/>
      <c r="J806" s="227"/>
      <c r="K806" s="227"/>
      <c r="L806" s="232"/>
      <c r="M806" s="233"/>
      <c r="N806" s="234"/>
      <c r="O806" s="234"/>
      <c r="P806" s="234"/>
      <c r="Q806" s="234"/>
      <c r="R806" s="234"/>
      <c r="S806" s="234"/>
      <c r="T806" s="235"/>
      <c r="AT806" s="236" t="s">
        <v>149</v>
      </c>
      <c r="AU806" s="236" t="s">
        <v>84</v>
      </c>
      <c r="AV806" s="14" t="s">
        <v>84</v>
      </c>
      <c r="AW806" s="14" t="s">
        <v>4</v>
      </c>
      <c r="AX806" s="14" t="s">
        <v>82</v>
      </c>
      <c r="AY806" s="236" t="s">
        <v>140</v>
      </c>
    </row>
    <row r="807" spans="1:65" s="2" customFormat="1" ht="24" customHeight="1">
      <c r="A807" s="35"/>
      <c r="B807" s="36"/>
      <c r="C807" s="201" t="s">
        <v>795</v>
      </c>
      <c r="D807" s="201" t="s">
        <v>143</v>
      </c>
      <c r="E807" s="202" t="s">
        <v>796</v>
      </c>
      <c r="F807" s="203" t="s">
        <v>797</v>
      </c>
      <c r="G807" s="204" t="s">
        <v>248</v>
      </c>
      <c r="H807" s="205">
        <v>1.222</v>
      </c>
      <c r="I807" s="206"/>
      <c r="J807" s="207">
        <f>ROUND(I807*H807,2)</f>
        <v>0</v>
      </c>
      <c r="K807" s="208"/>
      <c r="L807" s="40"/>
      <c r="M807" s="209" t="s">
        <v>1</v>
      </c>
      <c r="N807" s="210" t="s">
        <v>39</v>
      </c>
      <c r="O807" s="72"/>
      <c r="P807" s="211">
        <f>O807*H807</f>
        <v>0</v>
      </c>
      <c r="Q807" s="211">
        <v>0</v>
      </c>
      <c r="R807" s="211">
        <f>Q807*H807</f>
        <v>0</v>
      </c>
      <c r="S807" s="211">
        <v>0</v>
      </c>
      <c r="T807" s="212">
        <f>S807*H807</f>
        <v>0</v>
      </c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R807" s="213" t="s">
        <v>233</v>
      </c>
      <c r="AT807" s="213" t="s">
        <v>143</v>
      </c>
      <c r="AU807" s="213" t="s">
        <v>84</v>
      </c>
      <c r="AY807" s="18" t="s">
        <v>140</v>
      </c>
      <c r="BE807" s="214">
        <f>IF(N807="základní",J807,0)</f>
        <v>0</v>
      </c>
      <c r="BF807" s="214">
        <f>IF(N807="snížená",J807,0)</f>
        <v>0</v>
      </c>
      <c r="BG807" s="214">
        <f>IF(N807="zákl. přenesená",J807,0)</f>
        <v>0</v>
      </c>
      <c r="BH807" s="214">
        <f>IF(N807="sníž. přenesená",J807,0)</f>
        <v>0</v>
      </c>
      <c r="BI807" s="214">
        <f>IF(N807="nulová",J807,0)</f>
        <v>0</v>
      </c>
      <c r="BJ807" s="18" t="s">
        <v>82</v>
      </c>
      <c r="BK807" s="214">
        <f>ROUND(I807*H807,2)</f>
        <v>0</v>
      </c>
      <c r="BL807" s="18" t="s">
        <v>233</v>
      </c>
      <c r="BM807" s="213" t="s">
        <v>798</v>
      </c>
    </row>
    <row r="808" spans="1:65" s="12" customFormat="1" ht="22.9" customHeight="1">
      <c r="B808" s="185"/>
      <c r="C808" s="186"/>
      <c r="D808" s="187" t="s">
        <v>73</v>
      </c>
      <c r="E808" s="199" t="s">
        <v>799</v>
      </c>
      <c r="F808" s="199" t="s">
        <v>800</v>
      </c>
      <c r="G808" s="186"/>
      <c r="H808" s="186"/>
      <c r="I808" s="189"/>
      <c r="J808" s="200">
        <f>BK808</f>
        <v>0</v>
      </c>
      <c r="K808" s="186"/>
      <c r="L808" s="191"/>
      <c r="M808" s="192"/>
      <c r="N808" s="193"/>
      <c r="O808" s="193"/>
      <c r="P808" s="194">
        <f>SUM(P809:P852)</f>
        <v>0</v>
      </c>
      <c r="Q808" s="193"/>
      <c r="R808" s="194">
        <f>SUM(R809:R852)</f>
        <v>0.45060291000000002</v>
      </c>
      <c r="S808" s="193"/>
      <c r="T808" s="195">
        <f>SUM(T809:T852)</f>
        <v>4.3200000000000002E-2</v>
      </c>
      <c r="AR808" s="196" t="s">
        <v>84</v>
      </c>
      <c r="AT808" s="197" t="s">
        <v>73</v>
      </c>
      <c r="AU808" s="197" t="s">
        <v>82</v>
      </c>
      <c r="AY808" s="196" t="s">
        <v>140</v>
      </c>
      <c r="BK808" s="198">
        <f>SUM(BK809:BK852)</f>
        <v>0</v>
      </c>
    </row>
    <row r="809" spans="1:65" s="2" customFormat="1" ht="24" customHeight="1">
      <c r="A809" s="35"/>
      <c r="B809" s="36"/>
      <c r="C809" s="201" t="s">
        <v>801</v>
      </c>
      <c r="D809" s="201" t="s">
        <v>143</v>
      </c>
      <c r="E809" s="202" t="s">
        <v>802</v>
      </c>
      <c r="F809" s="203" t="s">
        <v>803</v>
      </c>
      <c r="G809" s="204" t="s">
        <v>165</v>
      </c>
      <c r="H809" s="205">
        <v>19.920000000000002</v>
      </c>
      <c r="I809" s="206"/>
      <c r="J809" s="207">
        <f>ROUND(I809*H809,2)</f>
        <v>0</v>
      </c>
      <c r="K809" s="208"/>
      <c r="L809" s="40"/>
      <c r="M809" s="209" t="s">
        <v>1</v>
      </c>
      <c r="N809" s="210" t="s">
        <v>39</v>
      </c>
      <c r="O809" s="72"/>
      <c r="P809" s="211">
        <f>O809*H809</f>
        <v>0</v>
      </c>
      <c r="Q809" s="211">
        <v>0</v>
      </c>
      <c r="R809" s="211">
        <f>Q809*H809</f>
        <v>0</v>
      </c>
      <c r="S809" s="211">
        <v>0</v>
      </c>
      <c r="T809" s="212">
        <f>S809*H809</f>
        <v>0</v>
      </c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R809" s="213" t="s">
        <v>233</v>
      </c>
      <c r="AT809" s="213" t="s">
        <v>143</v>
      </c>
      <c r="AU809" s="213" t="s">
        <v>84</v>
      </c>
      <c r="AY809" s="18" t="s">
        <v>140</v>
      </c>
      <c r="BE809" s="214">
        <f>IF(N809="základní",J809,0)</f>
        <v>0</v>
      </c>
      <c r="BF809" s="214">
        <f>IF(N809="snížená",J809,0)</f>
        <v>0</v>
      </c>
      <c r="BG809" s="214">
        <f>IF(N809="zákl. přenesená",J809,0)</f>
        <v>0</v>
      </c>
      <c r="BH809" s="214">
        <f>IF(N809="sníž. přenesená",J809,0)</f>
        <v>0</v>
      </c>
      <c r="BI809" s="214">
        <f>IF(N809="nulová",J809,0)</f>
        <v>0</v>
      </c>
      <c r="BJ809" s="18" t="s">
        <v>82</v>
      </c>
      <c r="BK809" s="214">
        <f>ROUND(I809*H809,2)</f>
        <v>0</v>
      </c>
      <c r="BL809" s="18" t="s">
        <v>233</v>
      </c>
      <c r="BM809" s="213" t="s">
        <v>804</v>
      </c>
    </row>
    <row r="810" spans="1:65" s="13" customFormat="1" ht="11.25">
      <c r="B810" s="215"/>
      <c r="C810" s="216"/>
      <c r="D810" s="217" t="s">
        <v>149</v>
      </c>
      <c r="E810" s="218" t="s">
        <v>1</v>
      </c>
      <c r="F810" s="219" t="s">
        <v>805</v>
      </c>
      <c r="G810" s="216"/>
      <c r="H810" s="218" t="s">
        <v>1</v>
      </c>
      <c r="I810" s="220"/>
      <c r="J810" s="216"/>
      <c r="K810" s="216"/>
      <c r="L810" s="221"/>
      <c r="M810" s="222"/>
      <c r="N810" s="223"/>
      <c r="O810" s="223"/>
      <c r="P810" s="223"/>
      <c r="Q810" s="223"/>
      <c r="R810" s="223"/>
      <c r="S810" s="223"/>
      <c r="T810" s="224"/>
      <c r="AT810" s="225" t="s">
        <v>149</v>
      </c>
      <c r="AU810" s="225" t="s">
        <v>84</v>
      </c>
      <c r="AV810" s="13" t="s">
        <v>82</v>
      </c>
      <c r="AW810" s="13" t="s">
        <v>31</v>
      </c>
      <c r="AX810" s="13" t="s">
        <v>74</v>
      </c>
      <c r="AY810" s="225" t="s">
        <v>140</v>
      </c>
    </row>
    <row r="811" spans="1:65" s="13" customFormat="1" ht="11.25">
      <c r="B811" s="215"/>
      <c r="C811" s="216"/>
      <c r="D811" s="217" t="s">
        <v>149</v>
      </c>
      <c r="E811" s="218" t="s">
        <v>1</v>
      </c>
      <c r="F811" s="219" t="s">
        <v>806</v>
      </c>
      <c r="G811" s="216"/>
      <c r="H811" s="218" t="s">
        <v>1</v>
      </c>
      <c r="I811" s="220"/>
      <c r="J811" s="216"/>
      <c r="K811" s="216"/>
      <c r="L811" s="221"/>
      <c r="M811" s="222"/>
      <c r="N811" s="223"/>
      <c r="O811" s="223"/>
      <c r="P811" s="223"/>
      <c r="Q811" s="223"/>
      <c r="R811" s="223"/>
      <c r="S811" s="223"/>
      <c r="T811" s="224"/>
      <c r="AT811" s="225" t="s">
        <v>149</v>
      </c>
      <c r="AU811" s="225" t="s">
        <v>84</v>
      </c>
      <c r="AV811" s="13" t="s">
        <v>82</v>
      </c>
      <c r="AW811" s="13" t="s">
        <v>31</v>
      </c>
      <c r="AX811" s="13" t="s">
        <v>74</v>
      </c>
      <c r="AY811" s="225" t="s">
        <v>140</v>
      </c>
    </row>
    <row r="812" spans="1:65" s="14" customFormat="1" ht="11.25">
      <c r="B812" s="226"/>
      <c r="C812" s="227"/>
      <c r="D812" s="217" t="s">
        <v>149</v>
      </c>
      <c r="E812" s="228" t="s">
        <v>1</v>
      </c>
      <c r="F812" s="229" t="s">
        <v>807</v>
      </c>
      <c r="G812" s="227"/>
      <c r="H812" s="230">
        <v>7.6</v>
      </c>
      <c r="I812" s="231"/>
      <c r="J812" s="227"/>
      <c r="K812" s="227"/>
      <c r="L812" s="232"/>
      <c r="M812" s="233"/>
      <c r="N812" s="234"/>
      <c r="O812" s="234"/>
      <c r="P812" s="234"/>
      <c r="Q812" s="234"/>
      <c r="R812" s="234"/>
      <c r="S812" s="234"/>
      <c r="T812" s="235"/>
      <c r="AT812" s="236" t="s">
        <v>149</v>
      </c>
      <c r="AU812" s="236" t="s">
        <v>84</v>
      </c>
      <c r="AV812" s="14" t="s">
        <v>84</v>
      </c>
      <c r="AW812" s="14" t="s">
        <v>31</v>
      </c>
      <c r="AX812" s="14" t="s">
        <v>74</v>
      </c>
      <c r="AY812" s="236" t="s">
        <v>140</v>
      </c>
    </row>
    <row r="813" spans="1:65" s="13" customFormat="1" ht="11.25">
      <c r="B813" s="215"/>
      <c r="C813" s="216"/>
      <c r="D813" s="217" t="s">
        <v>149</v>
      </c>
      <c r="E813" s="218" t="s">
        <v>1</v>
      </c>
      <c r="F813" s="219" t="s">
        <v>547</v>
      </c>
      <c r="G813" s="216"/>
      <c r="H813" s="218" t="s">
        <v>1</v>
      </c>
      <c r="I813" s="220"/>
      <c r="J813" s="216"/>
      <c r="K813" s="216"/>
      <c r="L813" s="221"/>
      <c r="M813" s="222"/>
      <c r="N813" s="223"/>
      <c r="O813" s="223"/>
      <c r="P813" s="223"/>
      <c r="Q813" s="223"/>
      <c r="R813" s="223"/>
      <c r="S813" s="223"/>
      <c r="T813" s="224"/>
      <c r="AT813" s="225" t="s">
        <v>149</v>
      </c>
      <c r="AU813" s="225" t="s">
        <v>84</v>
      </c>
      <c r="AV813" s="13" t="s">
        <v>82</v>
      </c>
      <c r="AW813" s="13" t="s">
        <v>31</v>
      </c>
      <c r="AX813" s="13" t="s">
        <v>74</v>
      </c>
      <c r="AY813" s="225" t="s">
        <v>140</v>
      </c>
    </row>
    <row r="814" spans="1:65" s="14" customFormat="1" ht="11.25">
      <c r="B814" s="226"/>
      <c r="C814" s="227"/>
      <c r="D814" s="217" t="s">
        <v>149</v>
      </c>
      <c r="E814" s="228" t="s">
        <v>1</v>
      </c>
      <c r="F814" s="229" t="s">
        <v>808</v>
      </c>
      <c r="G814" s="227"/>
      <c r="H814" s="230">
        <v>1.52</v>
      </c>
      <c r="I814" s="231"/>
      <c r="J814" s="227"/>
      <c r="K814" s="227"/>
      <c r="L814" s="232"/>
      <c r="M814" s="233"/>
      <c r="N814" s="234"/>
      <c r="O814" s="234"/>
      <c r="P814" s="234"/>
      <c r="Q814" s="234"/>
      <c r="R814" s="234"/>
      <c r="S814" s="234"/>
      <c r="T814" s="235"/>
      <c r="AT814" s="236" t="s">
        <v>149</v>
      </c>
      <c r="AU814" s="236" t="s">
        <v>84</v>
      </c>
      <c r="AV814" s="14" t="s">
        <v>84</v>
      </c>
      <c r="AW814" s="14" t="s">
        <v>31</v>
      </c>
      <c r="AX814" s="14" t="s">
        <v>74</v>
      </c>
      <c r="AY814" s="236" t="s">
        <v>140</v>
      </c>
    </row>
    <row r="815" spans="1:65" s="13" customFormat="1" ht="11.25">
      <c r="B815" s="215"/>
      <c r="C815" s="216"/>
      <c r="D815" s="217" t="s">
        <v>149</v>
      </c>
      <c r="E815" s="218" t="s">
        <v>1</v>
      </c>
      <c r="F815" s="219" t="s">
        <v>153</v>
      </c>
      <c r="G815" s="216"/>
      <c r="H815" s="218" t="s">
        <v>1</v>
      </c>
      <c r="I815" s="220"/>
      <c r="J815" s="216"/>
      <c r="K815" s="216"/>
      <c r="L815" s="221"/>
      <c r="M815" s="222"/>
      <c r="N815" s="223"/>
      <c r="O815" s="223"/>
      <c r="P815" s="223"/>
      <c r="Q815" s="223"/>
      <c r="R815" s="223"/>
      <c r="S815" s="223"/>
      <c r="T815" s="224"/>
      <c r="AT815" s="225" t="s">
        <v>149</v>
      </c>
      <c r="AU815" s="225" t="s">
        <v>84</v>
      </c>
      <c r="AV815" s="13" t="s">
        <v>82</v>
      </c>
      <c r="AW815" s="13" t="s">
        <v>31</v>
      </c>
      <c r="AX815" s="13" t="s">
        <v>74</v>
      </c>
      <c r="AY815" s="225" t="s">
        <v>140</v>
      </c>
    </row>
    <row r="816" spans="1:65" s="14" customFormat="1" ht="11.25">
      <c r="B816" s="226"/>
      <c r="C816" s="227"/>
      <c r="D816" s="217" t="s">
        <v>149</v>
      </c>
      <c r="E816" s="228" t="s">
        <v>1</v>
      </c>
      <c r="F816" s="229" t="s">
        <v>809</v>
      </c>
      <c r="G816" s="227"/>
      <c r="H816" s="230">
        <v>10.8</v>
      </c>
      <c r="I816" s="231"/>
      <c r="J816" s="227"/>
      <c r="K816" s="227"/>
      <c r="L816" s="232"/>
      <c r="M816" s="233"/>
      <c r="N816" s="234"/>
      <c r="O816" s="234"/>
      <c r="P816" s="234"/>
      <c r="Q816" s="234"/>
      <c r="R816" s="234"/>
      <c r="S816" s="234"/>
      <c r="T816" s="235"/>
      <c r="AT816" s="236" t="s">
        <v>149</v>
      </c>
      <c r="AU816" s="236" t="s">
        <v>84</v>
      </c>
      <c r="AV816" s="14" t="s">
        <v>84</v>
      </c>
      <c r="AW816" s="14" t="s">
        <v>31</v>
      </c>
      <c r="AX816" s="14" t="s">
        <v>74</v>
      </c>
      <c r="AY816" s="236" t="s">
        <v>140</v>
      </c>
    </row>
    <row r="817" spans="1:65" s="15" customFormat="1" ht="11.25">
      <c r="B817" s="237"/>
      <c r="C817" s="238"/>
      <c r="D817" s="217" t="s">
        <v>149</v>
      </c>
      <c r="E817" s="239" t="s">
        <v>1</v>
      </c>
      <c r="F817" s="240" t="s">
        <v>155</v>
      </c>
      <c r="G817" s="238"/>
      <c r="H817" s="241">
        <v>19.920000000000002</v>
      </c>
      <c r="I817" s="242"/>
      <c r="J817" s="238"/>
      <c r="K817" s="238"/>
      <c r="L817" s="243"/>
      <c r="M817" s="244"/>
      <c r="N817" s="245"/>
      <c r="O817" s="245"/>
      <c r="P817" s="245"/>
      <c r="Q817" s="245"/>
      <c r="R817" s="245"/>
      <c r="S817" s="245"/>
      <c r="T817" s="246"/>
      <c r="AT817" s="247" t="s">
        <v>149</v>
      </c>
      <c r="AU817" s="247" t="s">
        <v>84</v>
      </c>
      <c r="AV817" s="15" t="s">
        <v>147</v>
      </c>
      <c r="AW817" s="15" t="s">
        <v>31</v>
      </c>
      <c r="AX817" s="15" t="s">
        <v>82</v>
      </c>
      <c r="AY817" s="247" t="s">
        <v>140</v>
      </c>
    </row>
    <row r="818" spans="1:65" s="2" customFormat="1" ht="24" customHeight="1">
      <c r="A818" s="35"/>
      <c r="B818" s="36"/>
      <c r="C818" s="248" t="s">
        <v>810</v>
      </c>
      <c r="D818" s="248" t="s">
        <v>178</v>
      </c>
      <c r="E818" s="249" t="s">
        <v>811</v>
      </c>
      <c r="F818" s="250" t="s">
        <v>812</v>
      </c>
      <c r="G818" s="251" t="s">
        <v>165</v>
      </c>
      <c r="H818" s="252">
        <v>19.920000000000002</v>
      </c>
      <c r="I818" s="253"/>
      <c r="J818" s="254">
        <f>ROUND(I818*H818,2)</f>
        <v>0</v>
      </c>
      <c r="K818" s="255"/>
      <c r="L818" s="256"/>
      <c r="M818" s="257" t="s">
        <v>1</v>
      </c>
      <c r="N818" s="258" t="s">
        <v>39</v>
      </c>
      <c r="O818" s="72"/>
      <c r="P818" s="211">
        <f>O818*H818</f>
        <v>0</v>
      </c>
      <c r="Q818" s="211">
        <v>9.3100000000000006E-3</v>
      </c>
      <c r="R818" s="211">
        <f>Q818*H818</f>
        <v>0.18545520000000001</v>
      </c>
      <c r="S818" s="211">
        <v>0</v>
      </c>
      <c r="T818" s="212">
        <f>S818*H818</f>
        <v>0</v>
      </c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R818" s="213" t="s">
        <v>304</v>
      </c>
      <c r="AT818" s="213" t="s">
        <v>178</v>
      </c>
      <c r="AU818" s="213" t="s">
        <v>84</v>
      </c>
      <c r="AY818" s="18" t="s">
        <v>140</v>
      </c>
      <c r="BE818" s="214">
        <f>IF(N818="základní",J818,0)</f>
        <v>0</v>
      </c>
      <c r="BF818" s="214">
        <f>IF(N818="snížená",J818,0)</f>
        <v>0</v>
      </c>
      <c r="BG818" s="214">
        <f>IF(N818="zákl. přenesená",J818,0)</f>
        <v>0</v>
      </c>
      <c r="BH818" s="214">
        <f>IF(N818="sníž. přenesená",J818,0)</f>
        <v>0</v>
      </c>
      <c r="BI818" s="214">
        <f>IF(N818="nulová",J818,0)</f>
        <v>0</v>
      </c>
      <c r="BJ818" s="18" t="s">
        <v>82</v>
      </c>
      <c r="BK818" s="214">
        <f>ROUND(I818*H818,2)</f>
        <v>0</v>
      </c>
      <c r="BL818" s="18" t="s">
        <v>233</v>
      </c>
      <c r="BM818" s="213" t="s">
        <v>813</v>
      </c>
    </row>
    <row r="819" spans="1:65" s="2" customFormat="1" ht="24" customHeight="1">
      <c r="A819" s="35"/>
      <c r="B819" s="36"/>
      <c r="C819" s="201" t="s">
        <v>814</v>
      </c>
      <c r="D819" s="201" t="s">
        <v>143</v>
      </c>
      <c r="E819" s="202" t="s">
        <v>815</v>
      </c>
      <c r="F819" s="203" t="s">
        <v>816</v>
      </c>
      <c r="G819" s="204" t="s">
        <v>165</v>
      </c>
      <c r="H819" s="205">
        <v>6.0190000000000001</v>
      </c>
      <c r="I819" s="206"/>
      <c r="J819" s="207">
        <f>ROUND(I819*H819,2)</f>
        <v>0</v>
      </c>
      <c r="K819" s="208"/>
      <c r="L819" s="40"/>
      <c r="M819" s="209" t="s">
        <v>1</v>
      </c>
      <c r="N819" s="210" t="s">
        <v>39</v>
      </c>
      <c r="O819" s="72"/>
      <c r="P819" s="211">
        <f>O819*H819</f>
        <v>0</v>
      </c>
      <c r="Q819" s="211">
        <v>2.7E-4</v>
      </c>
      <c r="R819" s="211">
        <f>Q819*H819</f>
        <v>1.62513E-3</v>
      </c>
      <c r="S819" s="211">
        <v>0</v>
      </c>
      <c r="T819" s="212">
        <f>S819*H819</f>
        <v>0</v>
      </c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R819" s="213" t="s">
        <v>233</v>
      </c>
      <c r="AT819" s="213" t="s">
        <v>143</v>
      </c>
      <c r="AU819" s="213" t="s">
        <v>84</v>
      </c>
      <c r="AY819" s="18" t="s">
        <v>140</v>
      </c>
      <c r="BE819" s="214">
        <f>IF(N819="základní",J819,0)</f>
        <v>0</v>
      </c>
      <c r="BF819" s="214">
        <f>IF(N819="snížená",J819,0)</f>
        <v>0</v>
      </c>
      <c r="BG819" s="214">
        <f>IF(N819="zákl. přenesená",J819,0)</f>
        <v>0</v>
      </c>
      <c r="BH819" s="214">
        <f>IF(N819="sníž. přenesená",J819,0)</f>
        <v>0</v>
      </c>
      <c r="BI819" s="214">
        <f>IF(N819="nulová",J819,0)</f>
        <v>0</v>
      </c>
      <c r="BJ819" s="18" t="s">
        <v>82</v>
      </c>
      <c r="BK819" s="214">
        <f>ROUND(I819*H819,2)</f>
        <v>0</v>
      </c>
      <c r="BL819" s="18" t="s">
        <v>233</v>
      </c>
      <c r="BM819" s="213" t="s">
        <v>817</v>
      </c>
    </row>
    <row r="820" spans="1:65" s="13" customFormat="1" ht="11.25">
      <c r="B820" s="215"/>
      <c r="C820" s="216"/>
      <c r="D820" s="217" t="s">
        <v>149</v>
      </c>
      <c r="E820" s="218" t="s">
        <v>1</v>
      </c>
      <c r="F820" s="219" t="s">
        <v>237</v>
      </c>
      <c r="G820" s="216"/>
      <c r="H820" s="218" t="s">
        <v>1</v>
      </c>
      <c r="I820" s="220"/>
      <c r="J820" s="216"/>
      <c r="K820" s="216"/>
      <c r="L820" s="221"/>
      <c r="M820" s="222"/>
      <c r="N820" s="223"/>
      <c r="O820" s="223"/>
      <c r="P820" s="223"/>
      <c r="Q820" s="223"/>
      <c r="R820" s="223"/>
      <c r="S820" s="223"/>
      <c r="T820" s="224"/>
      <c r="AT820" s="225" t="s">
        <v>149</v>
      </c>
      <c r="AU820" s="225" t="s">
        <v>84</v>
      </c>
      <c r="AV820" s="13" t="s">
        <v>82</v>
      </c>
      <c r="AW820" s="13" t="s">
        <v>31</v>
      </c>
      <c r="AX820" s="13" t="s">
        <v>74</v>
      </c>
      <c r="AY820" s="225" t="s">
        <v>140</v>
      </c>
    </row>
    <row r="821" spans="1:65" s="14" customFormat="1" ht="11.25">
      <c r="B821" s="226"/>
      <c r="C821" s="227"/>
      <c r="D821" s="217" t="s">
        <v>149</v>
      </c>
      <c r="E821" s="228" t="s">
        <v>1</v>
      </c>
      <c r="F821" s="229" t="s">
        <v>238</v>
      </c>
      <c r="G821" s="227"/>
      <c r="H821" s="230">
        <v>6.0190000000000001</v>
      </c>
      <c r="I821" s="231"/>
      <c r="J821" s="227"/>
      <c r="K821" s="227"/>
      <c r="L821" s="232"/>
      <c r="M821" s="233"/>
      <c r="N821" s="234"/>
      <c r="O821" s="234"/>
      <c r="P821" s="234"/>
      <c r="Q821" s="234"/>
      <c r="R821" s="234"/>
      <c r="S821" s="234"/>
      <c r="T821" s="235"/>
      <c r="AT821" s="236" t="s">
        <v>149</v>
      </c>
      <c r="AU821" s="236" t="s">
        <v>84</v>
      </c>
      <c r="AV821" s="14" t="s">
        <v>84</v>
      </c>
      <c r="AW821" s="14" t="s">
        <v>31</v>
      </c>
      <c r="AX821" s="14" t="s">
        <v>74</v>
      </c>
      <c r="AY821" s="236" t="s">
        <v>140</v>
      </c>
    </row>
    <row r="822" spans="1:65" s="15" customFormat="1" ht="11.25">
      <c r="B822" s="237"/>
      <c r="C822" s="238"/>
      <c r="D822" s="217" t="s">
        <v>149</v>
      </c>
      <c r="E822" s="239" t="s">
        <v>1</v>
      </c>
      <c r="F822" s="240" t="s">
        <v>155</v>
      </c>
      <c r="G822" s="238"/>
      <c r="H822" s="241">
        <v>6.0190000000000001</v>
      </c>
      <c r="I822" s="242"/>
      <c r="J822" s="238"/>
      <c r="K822" s="238"/>
      <c r="L822" s="243"/>
      <c r="M822" s="244"/>
      <c r="N822" s="245"/>
      <c r="O822" s="245"/>
      <c r="P822" s="245"/>
      <c r="Q822" s="245"/>
      <c r="R822" s="245"/>
      <c r="S822" s="245"/>
      <c r="T822" s="246"/>
      <c r="AT822" s="247" t="s">
        <v>149</v>
      </c>
      <c r="AU822" s="247" t="s">
        <v>84</v>
      </c>
      <c r="AV822" s="15" t="s">
        <v>147</v>
      </c>
      <c r="AW822" s="15" t="s">
        <v>31</v>
      </c>
      <c r="AX822" s="15" t="s">
        <v>82</v>
      </c>
      <c r="AY822" s="247" t="s">
        <v>140</v>
      </c>
    </row>
    <row r="823" spans="1:65" s="2" customFormat="1" ht="24" customHeight="1">
      <c r="A823" s="35"/>
      <c r="B823" s="36"/>
      <c r="C823" s="248" t="s">
        <v>818</v>
      </c>
      <c r="D823" s="248" t="s">
        <v>178</v>
      </c>
      <c r="E823" s="249" t="s">
        <v>819</v>
      </c>
      <c r="F823" s="250" t="s">
        <v>820</v>
      </c>
      <c r="G823" s="251" t="s">
        <v>165</v>
      </c>
      <c r="H823" s="252">
        <v>1.0029999999999999</v>
      </c>
      <c r="I823" s="253"/>
      <c r="J823" s="254">
        <f>ROUND(I823*H823,2)</f>
        <v>0</v>
      </c>
      <c r="K823" s="255"/>
      <c r="L823" s="256"/>
      <c r="M823" s="257" t="s">
        <v>1</v>
      </c>
      <c r="N823" s="258" t="s">
        <v>39</v>
      </c>
      <c r="O823" s="72"/>
      <c r="P823" s="211">
        <f>O823*H823</f>
        <v>0</v>
      </c>
      <c r="Q823" s="211">
        <v>3.6810000000000002E-2</v>
      </c>
      <c r="R823" s="211">
        <f>Q823*H823</f>
        <v>3.6920429999999997E-2</v>
      </c>
      <c r="S823" s="211">
        <v>0</v>
      </c>
      <c r="T823" s="212">
        <f>S823*H823</f>
        <v>0</v>
      </c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R823" s="213" t="s">
        <v>304</v>
      </c>
      <c r="AT823" s="213" t="s">
        <v>178</v>
      </c>
      <c r="AU823" s="213" t="s">
        <v>84</v>
      </c>
      <c r="AY823" s="18" t="s">
        <v>140</v>
      </c>
      <c r="BE823" s="214">
        <f>IF(N823="základní",J823,0)</f>
        <v>0</v>
      </c>
      <c r="BF823" s="214">
        <f>IF(N823="snížená",J823,0)</f>
        <v>0</v>
      </c>
      <c r="BG823" s="214">
        <f>IF(N823="zákl. přenesená",J823,0)</f>
        <v>0</v>
      </c>
      <c r="BH823" s="214">
        <f>IF(N823="sníž. přenesená",J823,0)</f>
        <v>0</v>
      </c>
      <c r="BI823" s="214">
        <f>IF(N823="nulová",J823,0)</f>
        <v>0</v>
      </c>
      <c r="BJ823" s="18" t="s">
        <v>82</v>
      </c>
      <c r="BK823" s="214">
        <f>ROUND(I823*H823,2)</f>
        <v>0</v>
      </c>
      <c r="BL823" s="18" t="s">
        <v>233</v>
      </c>
      <c r="BM823" s="213" t="s">
        <v>821</v>
      </c>
    </row>
    <row r="824" spans="1:65" s="13" customFormat="1" ht="11.25">
      <c r="B824" s="215"/>
      <c r="C824" s="216"/>
      <c r="D824" s="217" t="s">
        <v>149</v>
      </c>
      <c r="E824" s="218" t="s">
        <v>1</v>
      </c>
      <c r="F824" s="219" t="s">
        <v>822</v>
      </c>
      <c r="G824" s="216"/>
      <c r="H824" s="218" t="s">
        <v>1</v>
      </c>
      <c r="I824" s="220"/>
      <c r="J824" s="216"/>
      <c r="K824" s="216"/>
      <c r="L824" s="221"/>
      <c r="M824" s="222"/>
      <c r="N824" s="223"/>
      <c r="O824" s="223"/>
      <c r="P824" s="223"/>
      <c r="Q824" s="223"/>
      <c r="R824" s="223"/>
      <c r="S824" s="223"/>
      <c r="T824" s="224"/>
      <c r="AT824" s="225" t="s">
        <v>149</v>
      </c>
      <c r="AU824" s="225" t="s">
        <v>84</v>
      </c>
      <c r="AV824" s="13" t="s">
        <v>82</v>
      </c>
      <c r="AW824" s="13" t="s">
        <v>31</v>
      </c>
      <c r="AX824" s="13" t="s">
        <v>74</v>
      </c>
      <c r="AY824" s="225" t="s">
        <v>140</v>
      </c>
    </row>
    <row r="825" spans="1:65" s="14" customFormat="1" ht="11.25">
      <c r="B825" s="226"/>
      <c r="C825" s="227"/>
      <c r="D825" s="217" t="s">
        <v>149</v>
      </c>
      <c r="E825" s="228" t="s">
        <v>1</v>
      </c>
      <c r="F825" s="229" t="s">
        <v>823</v>
      </c>
      <c r="G825" s="227"/>
      <c r="H825" s="230">
        <v>1.0029999999999999</v>
      </c>
      <c r="I825" s="231"/>
      <c r="J825" s="227"/>
      <c r="K825" s="227"/>
      <c r="L825" s="232"/>
      <c r="M825" s="233"/>
      <c r="N825" s="234"/>
      <c r="O825" s="234"/>
      <c r="P825" s="234"/>
      <c r="Q825" s="234"/>
      <c r="R825" s="234"/>
      <c r="S825" s="234"/>
      <c r="T825" s="235"/>
      <c r="AT825" s="236" t="s">
        <v>149</v>
      </c>
      <c r="AU825" s="236" t="s">
        <v>84</v>
      </c>
      <c r="AV825" s="14" t="s">
        <v>84</v>
      </c>
      <c r="AW825" s="14" t="s">
        <v>31</v>
      </c>
      <c r="AX825" s="14" t="s">
        <v>74</v>
      </c>
      <c r="AY825" s="236" t="s">
        <v>140</v>
      </c>
    </row>
    <row r="826" spans="1:65" s="15" customFormat="1" ht="11.25">
      <c r="B826" s="237"/>
      <c r="C826" s="238"/>
      <c r="D826" s="217" t="s">
        <v>149</v>
      </c>
      <c r="E826" s="239" t="s">
        <v>1</v>
      </c>
      <c r="F826" s="240" t="s">
        <v>155</v>
      </c>
      <c r="G826" s="238"/>
      <c r="H826" s="241">
        <v>1.0029999999999999</v>
      </c>
      <c r="I826" s="242"/>
      <c r="J826" s="238"/>
      <c r="K826" s="238"/>
      <c r="L826" s="243"/>
      <c r="M826" s="244"/>
      <c r="N826" s="245"/>
      <c r="O826" s="245"/>
      <c r="P826" s="245"/>
      <c r="Q826" s="245"/>
      <c r="R826" s="245"/>
      <c r="S826" s="245"/>
      <c r="T826" s="246"/>
      <c r="AT826" s="247" t="s">
        <v>149</v>
      </c>
      <c r="AU826" s="247" t="s">
        <v>84</v>
      </c>
      <c r="AV826" s="15" t="s">
        <v>147</v>
      </c>
      <c r="AW826" s="15" t="s">
        <v>31</v>
      </c>
      <c r="AX826" s="15" t="s">
        <v>82</v>
      </c>
      <c r="AY826" s="247" t="s">
        <v>140</v>
      </c>
    </row>
    <row r="827" spans="1:65" s="2" customFormat="1" ht="24" customHeight="1">
      <c r="A827" s="35"/>
      <c r="B827" s="36"/>
      <c r="C827" s="248" t="s">
        <v>824</v>
      </c>
      <c r="D827" s="248" t="s">
        <v>178</v>
      </c>
      <c r="E827" s="249" t="s">
        <v>819</v>
      </c>
      <c r="F827" s="250" t="s">
        <v>820</v>
      </c>
      <c r="G827" s="251" t="s">
        <v>165</v>
      </c>
      <c r="H827" s="252">
        <v>1.0029999999999999</v>
      </c>
      <c r="I827" s="253"/>
      <c r="J827" s="254">
        <f>ROUND(I827*H827,2)</f>
        <v>0</v>
      </c>
      <c r="K827" s="255"/>
      <c r="L827" s="256"/>
      <c r="M827" s="257" t="s">
        <v>1</v>
      </c>
      <c r="N827" s="258" t="s">
        <v>39</v>
      </c>
      <c r="O827" s="72"/>
      <c r="P827" s="211">
        <f>O827*H827</f>
        <v>0</v>
      </c>
      <c r="Q827" s="211">
        <v>3.6810000000000002E-2</v>
      </c>
      <c r="R827" s="211">
        <f>Q827*H827</f>
        <v>3.6920429999999997E-2</v>
      </c>
      <c r="S827" s="211">
        <v>0</v>
      </c>
      <c r="T827" s="212">
        <f>S827*H827</f>
        <v>0</v>
      </c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R827" s="213" t="s">
        <v>304</v>
      </c>
      <c r="AT827" s="213" t="s">
        <v>178</v>
      </c>
      <c r="AU827" s="213" t="s">
        <v>84</v>
      </c>
      <c r="AY827" s="18" t="s">
        <v>140</v>
      </c>
      <c r="BE827" s="214">
        <f>IF(N827="základní",J827,0)</f>
        <v>0</v>
      </c>
      <c r="BF827" s="214">
        <f>IF(N827="snížená",J827,0)</f>
        <v>0</v>
      </c>
      <c r="BG827" s="214">
        <f>IF(N827="zákl. přenesená",J827,0)</f>
        <v>0</v>
      </c>
      <c r="BH827" s="214">
        <f>IF(N827="sníž. přenesená",J827,0)</f>
        <v>0</v>
      </c>
      <c r="BI827" s="214">
        <f>IF(N827="nulová",J827,0)</f>
        <v>0</v>
      </c>
      <c r="BJ827" s="18" t="s">
        <v>82</v>
      </c>
      <c r="BK827" s="214">
        <f>ROUND(I827*H827,2)</f>
        <v>0</v>
      </c>
      <c r="BL827" s="18" t="s">
        <v>233</v>
      </c>
      <c r="BM827" s="213" t="s">
        <v>825</v>
      </c>
    </row>
    <row r="828" spans="1:65" s="13" customFormat="1" ht="11.25">
      <c r="B828" s="215"/>
      <c r="C828" s="216"/>
      <c r="D828" s="217" t="s">
        <v>149</v>
      </c>
      <c r="E828" s="218" t="s">
        <v>1</v>
      </c>
      <c r="F828" s="219" t="s">
        <v>822</v>
      </c>
      <c r="G828" s="216"/>
      <c r="H828" s="218" t="s">
        <v>1</v>
      </c>
      <c r="I828" s="220"/>
      <c r="J828" s="216"/>
      <c r="K828" s="216"/>
      <c r="L828" s="221"/>
      <c r="M828" s="222"/>
      <c r="N828" s="223"/>
      <c r="O828" s="223"/>
      <c r="P828" s="223"/>
      <c r="Q828" s="223"/>
      <c r="R828" s="223"/>
      <c r="S828" s="223"/>
      <c r="T828" s="224"/>
      <c r="AT828" s="225" t="s">
        <v>149</v>
      </c>
      <c r="AU828" s="225" t="s">
        <v>84</v>
      </c>
      <c r="AV828" s="13" t="s">
        <v>82</v>
      </c>
      <c r="AW828" s="13" t="s">
        <v>31</v>
      </c>
      <c r="AX828" s="13" t="s">
        <v>74</v>
      </c>
      <c r="AY828" s="225" t="s">
        <v>140</v>
      </c>
    </row>
    <row r="829" spans="1:65" s="14" customFormat="1" ht="11.25">
      <c r="B829" s="226"/>
      <c r="C829" s="227"/>
      <c r="D829" s="217" t="s">
        <v>149</v>
      </c>
      <c r="E829" s="228" t="s">
        <v>1</v>
      </c>
      <c r="F829" s="229" t="s">
        <v>823</v>
      </c>
      <c r="G829" s="227"/>
      <c r="H829" s="230">
        <v>1.0029999999999999</v>
      </c>
      <c r="I829" s="231"/>
      <c r="J829" s="227"/>
      <c r="K829" s="227"/>
      <c r="L829" s="232"/>
      <c r="M829" s="233"/>
      <c r="N829" s="234"/>
      <c r="O829" s="234"/>
      <c r="P829" s="234"/>
      <c r="Q829" s="234"/>
      <c r="R829" s="234"/>
      <c r="S829" s="234"/>
      <c r="T829" s="235"/>
      <c r="AT829" s="236" t="s">
        <v>149</v>
      </c>
      <c r="AU829" s="236" t="s">
        <v>84</v>
      </c>
      <c r="AV829" s="14" t="s">
        <v>84</v>
      </c>
      <c r="AW829" s="14" t="s">
        <v>31</v>
      </c>
      <c r="AX829" s="14" t="s">
        <v>74</v>
      </c>
      <c r="AY829" s="236" t="s">
        <v>140</v>
      </c>
    </row>
    <row r="830" spans="1:65" s="15" customFormat="1" ht="11.25">
      <c r="B830" s="237"/>
      <c r="C830" s="238"/>
      <c r="D830" s="217" t="s">
        <v>149</v>
      </c>
      <c r="E830" s="239" t="s">
        <v>1</v>
      </c>
      <c r="F830" s="240" t="s">
        <v>155</v>
      </c>
      <c r="G830" s="238"/>
      <c r="H830" s="241">
        <v>1.0029999999999999</v>
      </c>
      <c r="I830" s="242"/>
      <c r="J830" s="238"/>
      <c r="K830" s="238"/>
      <c r="L830" s="243"/>
      <c r="M830" s="244"/>
      <c r="N830" s="245"/>
      <c r="O830" s="245"/>
      <c r="P830" s="245"/>
      <c r="Q830" s="245"/>
      <c r="R830" s="245"/>
      <c r="S830" s="245"/>
      <c r="T830" s="246"/>
      <c r="AT830" s="247" t="s">
        <v>149</v>
      </c>
      <c r="AU830" s="247" t="s">
        <v>84</v>
      </c>
      <c r="AV830" s="15" t="s">
        <v>147</v>
      </c>
      <c r="AW830" s="15" t="s">
        <v>31</v>
      </c>
      <c r="AX830" s="15" t="s">
        <v>82</v>
      </c>
      <c r="AY830" s="247" t="s">
        <v>140</v>
      </c>
    </row>
    <row r="831" spans="1:65" s="2" customFormat="1" ht="24" customHeight="1">
      <c r="A831" s="35"/>
      <c r="B831" s="36"/>
      <c r="C831" s="248" t="s">
        <v>826</v>
      </c>
      <c r="D831" s="248" t="s">
        <v>178</v>
      </c>
      <c r="E831" s="249" t="s">
        <v>819</v>
      </c>
      <c r="F831" s="250" t="s">
        <v>820</v>
      </c>
      <c r="G831" s="251" t="s">
        <v>165</v>
      </c>
      <c r="H831" s="252">
        <v>1.0029999999999999</v>
      </c>
      <c r="I831" s="253"/>
      <c r="J831" s="254">
        <f>ROUND(I831*H831,2)</f>
        <v>0</v>
      </c>
      <c r="K831" s="255"/>
      <c r="L831" s="256"/>
      <c r="M831" s="257" t="s">
        <v>1</v>
      </c>
      <c r="N831" s="258" t="s">
        <v>39</v>
      </c>
      <c r="O831" s="72"/>
      <c r="P831" s="211">
        <f>O831*H831</f>
        <v>0</v>
      </c>
      <c r="Q831" s="211">
        <v>3.6810000000000002E-2</v>
      </c>
      <c r="R831" s="211">
        <f>Q831*H831</f>
        <v>3.6920429999999997E-2</v>
      </c>
      <c r="S831" s="211">
        <v>0</v>
      </c>
      <c r="T831" s="212">
        <f>S831*H831</f>
        <v>0</v>
      </c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R831" s="213" t="s">
        <v>304</v>
      </c>
      <c r="AT831" s="213" t="s">
        <v>178</v>
      </c>
      <c r="AU831" s="213" t="s">
        <v>84</v>
      </c>
      <c r="AY831" s="18" t="s">
        <v>140</v>
      </c>
      <c r="BE831" s="214">
        <f>IF(N831="základní",J831,0)</f>
        <v>0</v>
      </c>
      <c r="BF831" s="214">
        <f>IF(N831="snížená",J831,0)</f>
        <v>0</v>
      </c>
      <c r="BG831" s="214">
        <f>IF(N831="zákl. přenesená",J831,0)</f>
        <v>0</v>
      </c>
      <c r="BH831" s="214">
        <f>IF(N831="sníž. přenesená",J831,0)</f>
        <v>0</v>
      </c>
      <c r="BI831" s="214">
        <f>IF(N831="nulová",J831,0)</f>
        <v>0</v>
      </c>
      <c r="BJ831" s="18" t="s">
        <v>82</v>
      </c>
      <c r="BK831" s="214">
        <f>ROUND(I831*H831,2)</f>
        <v>0</v>
      </c>
      <c r="BL831" s="18" t="s">
        <v>233</v>
      </c>
      <c r="BM831" s="213" t="s">
        <v>827</v>
      </c>
    </row>
    <row r="832" spans="1:65" s="13" customFormat="1" ht="11.25">
      <c r="B832" s="215"/>
      <c r="C832" s="216"/>
      <c r="D832" s="217" t="s">
        <v>149</v>
      </c>
      <c r="E832" s="218" t="s">
        <v>1</v>
      </c>
      <c r="F832" s="219" t="s">
        <v>822</v>
      </c>
      <c r="G832" s="216"/>
      <c r="H832" s="218" t="s">
        <v>1</v>
      </c>
      <c r="I832" s="220"/>
      <c r="J832" s="216"/>
      <c r="K832" s="216"/>
      <c r="L832" s="221"/>
      <c r="M832" s="222"/>
      <c r="N832" s="223"/>
      <c r="O832" s="223"/>
      <c r="P832" s="223"/>
      <c r="Q832" s="223"/>
      <c r="R832" s="223"/>
      <c r="S832" s="223"/>
      <c r="T832" s="224"/>
      <c r="AT832" s="225" t="s">
        <v>149</v>
      </c>
      <c r="AU832" s="225" t="s">
        <v>84</v>
      </c>
      <c r="AV832" s="13" t="s">
        <v>82</v>
      </c>
      <c r="AW832" s="13" t="s">
        <v>31</v>
      </c>
      <c r="AX832" s="13" t="s">
        <v>74</v>
      </c>
      <c r="AY832" s="225" t="s">
        <v>140</v>
      </c>
    </row>
    <row r="833" spans="1:65" s="14" customFormat="1" ht="11.25">
      <c r="B833" s="226"/>
      <c r="C833" s="227"/>
      <c r="D833" s="217" t="s">
        <v>149</v>
      </c>
      <c r="E833" s="228" t="s">
        <v>1</v>
      </c>
      <c r="F833" s="229" t="s">
        <v>823</v>
      </c>
      <c r="G833" s="227"/>
      <c r="H833" s="230">
        <v>1.0029999999999999</v>
      </c>
      <c r="I833" s="231"/>
      <c r="J833" s="227"/>
      <c r="K833" s="227"/>
      <c r="L833" s="232"/>
      <c r="M833" s="233"/>
      <c r="N833" s="234"/>
      <c r="O833" s="234"/>
      <c r="P833" s="234"/>
      <c r="Q833" s="234"/>
      <c r="R833" s="234"/>
      <c r="S833" s="234"/>
      <c r="T833" s="235"/>
      <c r="AT833" s="236" t="s">
        <v>149</v>
      </c>
      <c r="AU833" s="236" t="s">
        <v>84</v>
      </c>
      <c r="AV833" s="14" t="s">
        <v>84</v>
      </c>
      <c r="AW833" s="14" t="s">
        <v>31</v>
      </c>
      <c r="AX833" s="14" t="s">
        <v>74</v>
      </c>
      <c r="AY833" s="236" t="s">
        <v>140</v>
      </c>
    </row>
    <row r="834" spans="1:65" s="15" customFormat="1" ht="11.25">
      <c r="B834" s="237"/>
      <c r="C834" s="238"/>
      <c r="D834" s="217" t="s">
        <v>149</v>
      </c>
      <c r="E834" s="239" t="s">
        <v>1</v>
      </c>
      <c r="F834" s="240" t="s">
        <v>155</v>
      </c>
      <c r="G834" s="238"/>
      <c r="H834" s="241">
        <v>1.0029999999999999</v>
      </c>
      <c r="I834" s="242"/>
      <c r="J834" s="238"/>
      <c r="K834" s="238"/>
      <c r="L834" s="243"/>
      <c r="M834" s="244"/>
      <c r="N834" s="245"/>
      <c r="O834" s="245"/>
      <c r="P834" s="245"/>
      <c r="Q834" s="245"/>
      <c r="R834" s="245"/>
      <c r="S834" s="245"/>
      <c r="T834" s="246"/>
      <c r="AT834" s="247" t="s">
        <v>149</v>
      </c>
      <c r="AU834" s="247" t="s">
        <v>84</v>
      </c>
      <c r="AV834" s="15" t="s">
        <v>147</v>
      </c>
      <c r="AW834" s="15" t="s">
        <v>31</v>
      </c>
      <c r="AX834" s="15" t="s">
        <v>82</v>
      </c>
      <c r="AY834" s="247" t="s">
        <v>140</v>
      </c>
    </row>
    <row r="835" spans="1:65" s="2" customFormat="1" ht="24" customHeight="1">
      <c r="A835" s="35"/>
      <c r="B835" s="36"/>
      <c r="C835" s="248" t="s">
        <v>828</v>
      </c>
      <c r="D835" s="248" t="s">
        <v>178</v>
      </c>
      <c r="E835" s="249" t="s">
        <v>819</v>
      </c>
      <c r="F835" s="250" t="s">
        <v>820</v>
      </c>
      <c r="G835" s="251" t="s">
        <v>165</v>
      </c>
      <c r="H835" s="252">
        <v>1.0029999999999999</v>
      </c>
      <c r="I835" s="253"/>
      <c r="J835" s="254">
        <f>ROUND(I835*H835,2)</f>
        <v>0</v>
      </c>
      <c r="K835" s="255"/>
      <c r="L835" s="256"/>
      <c r="M835" s="257" t="s">
        <v>1</v>
      </c>
      <c r="N835" s="258" t="s">
        <v>39</v>
      </c>
      <c r="O835" s="72"/>
      <c r="P835" s="211">
        <f>O835*H835</f>
        <v>0</v>
      </c>
      <c r="Q835" s="211">
        <v>3.6810000000000002E-2</v>
      </c>
      <c r="R835" s="211">
        <f>Q835*H835</f>
        <v>3.6920429999999997E-2</v>
      </c>
      <c r="S835" s="211">
        <v>0</v>
      </c>
      <c r="T835" s="212">
        <f>S835*H835</f>
        <v>0</v>
      </c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R835" s="213" t="s">
        <v>304</v>
      </c>
      <c r="AT835" s="213" t="s">
        <v>178</v>
      </c>
      <c r="AU835" s="213" t="s">
        <v>84</v>
      </c>
      <c r="AY835" s="18" t="s">
        <v>140</v>
      </c>
      <c r="BE835" s="214">
        <f>IF(N835="základní",J835,0)</f>
        <v>0</v>
      </c>
      <c r="BF835" s="214">
        <f>IF(N835="snížená",J835,0)</f>
        <v>0</v>
      </c>
      <c r="BG835" s="214">
        <f>IF(N835="zákl. přenesená",J835,0)</f>
        <v>0</v>
      </c>
      <c r="BH835" s="214">
        <f>IF(N835="sníž. přenesená",J835,0)</f>
        <v>0</v>
      </c>
      <c r="BI835" s="214">
        <f>IF(N835="nulová",J835,0)</f>
        <v>0</v>
      </c>
      <c r="BJ835" s="18" t="s">
        <v>82</v>
      </c>
      <c r="BK835" s="214">
        <f>ROUND(I835*H835,2)</f>
        <v>0</v>
      </c>
      <c r="BL835" s="18" t="s">
        <v>233</v>
      </c>
      <c r="BM835" s="213" t="s">
        <v>829</v>
      </c>
    </row>
    <row r="836" spans="1:65" s="13" customFormat="1" ht="11.25">
      <c r="B836" s="215"/>
      <c r="C836" s="216"/>
      <c r="D836" s="217" t="s">
        <v>149</v>
      </c>
      <c r="E836" s="218" t="s">
        <v>1</v>
      </c>
      <c r="F836" s="219" t="s">
        <v>822</v>
      </c>
      <c r="G836" s="216"/>
      <c r="H836" s="218" t="s">
        <v>1</v>
      </c>
      <c r="I836" s="220"/>
      <c r="J836" s="216"/>
      <c r="K836" s="216"/>
      <c r="L836" s="221"/>
      <c r="M836" s="222"/>
      <c r="N836" s="223"/>
      <c r="O836" s="223"/>
      <c r="P836" s="223"/>
      <c r="Q836" s="223"/>
      <c r="R836" s="223"/>
      <c r="S836" s="223"/>
      <c r="T836" s="224"/>
      <c r="AT836" s="225" t="s">
        <v>149</v>
      </c>
      <c r="AU836" s="225" t="s">
        <v>84</v>
      </c>
      <c r="AV836" s="13" t="s">
        <v>82</v>
      </c>
      <c r="AW836" s="13" t="s">
        <v>31</v>
      </c>
      <c r="AX836" s="13" t="s">
        <v>74</v>
      </c>
      <c r="AY836" s="225" t="s">
        <v>140</v>
      </c>
    </row>
    <row r="837" spans="1:65" s="14" customFormat="1" ht="11.25">
      <c r="B837" s="226"/>
      <c r="C837" s="227"/>
      <c r="D837" s="217" t="s">
        <v>149</v>
      </c>
      <c r="E837" s="228" t="s">
        <v>1</v>
      </c>
      <c r="F837" s="229" t="s">
        <v>823</v>
      </c>
      <c r="G837" s="227"/>
      <c r="H837" s="230">
        <v>1.0029999999999999</v>
      </c>
      <c r="I837" s="231"/>
      <c r="J837" s="227"/>
      <c r="K837" s="227"/>
      <c r="L837" s="232"/>
      <c r="M837" s="233"/>
      <c r="N837" s="234"/>
      <c r="O837" s="234"/>
      <c r="P837" s="234"/>
      <c r="Q837" s="234"/>
      <c r="R837" s="234"/>
      <c r="S837" s="234"/>
      <c r="T837" s="235"/>
      <c r="AT837" s="236" t="s">
        <v>149</v>
      </c>
      <c r="AU837" s="236" t="s">
        <v>84</v>
      </c>
      <c r="AV837" s="14" t="s">
        <v>84</v>
      </c>
      <c r="AW837" s="14" t="s">
        <v>31</v>
      </c>
      <c r="AX837" s="14" t="s">
        <v>74</v>
      </c>
      <c r="AY837" s="236" t="s">
        <v>140</v>
      </c>
    </row>
    <row r="838" spans="1:65" s="15" customFormat="1" ht="11.25">
      <c r="B838" s="237"/>
      <c r="C838" s="238"/>
      <c r="D838" s="217" t="s">
        <v>149</v>
      </c>
      <c r="E838" s="239" t="s">
        <v>1</v>
      </c>
      <c r="F838" s="240" t="s">
        <v>155</v>
      </c>
      <c r="G838" s="238"/>
      <c r="H838" s="241">
        <v>1.0029999999999999</v>
      </c>
      <c r="I838" s="242"/>
      <c r="J838" s="238"/>
      <c r="K838" s="238"/>
      <c r="L838" s="243"/>
      <c r="M838" s="244"/>
      <c r="N838" s="245"/>
      <c r="O838" s="245"/>
      <c r="P838" s="245"/>
      <c r="Q838" s="245"/>
      <c r="R838" s="245"/>
      <c r="S838" s="245"/>
      <c r="T838" s="246"/>
      <c r="AT838" s="247" t="s">
        <v>149</v>
      </c>
      <c r="AU838" s="247" t="s">
        <v>84</v>
      </c>
      <c r="AV838" s="15" t="s">
        <v>147</v>
      </c>
      <c r="AW838" s="15" t="s">
        <v>31</v>
      </c>
      <c r="AX838" s="15" t="s">
        <v>82</v>
      </c>
      <c r="AY838" s="247" t="s">
        <v>140</v>
      </c>
    </row>
    <row r="839" spans="1:65" s="2" customFormat="1" ht="24" customHeight="1">
      <c r="A839" s="35"/>
      <c r="B839" s="36"/>
      <c r="C839" s="248" t="s">
        <v>830</v>
      </c>
      <c r="D839" s="248" t="s">
        <v>178</v>
      </c>
      <c r="E839" s="249" t="s">
        <v>819</v>
      </c>
      <c r="F839" s="250" t="s">
        <v>820</v>
      </c>
      <c r="G839" s="251" t="s">
        <v>165</v>
      </c>
      <c r="H839" s="252">
        <v>1.0029999999999999</v>
      </c>
      <c r="I839" s="253"/>
      <c r="J839" s="254">
        <f>ROUND(I839*H839,2)</f>
        <v>0</v>
      </c>
      <c r="K839" s="255"/>
      <c r="L839" s="256"/>
      <c r="M839" s="257" t="s">
        <v>1</v>
      </c>
      <c r="N839" s="258" t="s">
        <v>39</v>
      </c>
      <c r="O839" s="72"/>
      <c r="P839" s="211">
        <f>O839*H839</f>
        <v>0</v>
      </c>
      <c r="Q839" s="211">
        <v>3.6810000000000002E-2</v>
      </c>
      <c r="R839" s="211">
        <f>Q839*H839</f>
        <v>3.6920429999999997E-2</v>
      </c>
      <c r="S839" s="211">
        <v>0</v>
      </c>
      <c r="T839" s="212">
        <f>S839*H839</f>
        <v>0</v>
      </c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R839" s="213" t="s">
        <v>304</v>
      </c>
      <c r="AT839" s="213" t="s">
        <v>178</v>
      </c>
      <c r="AU839" s="213" t="s">
        <v>84</v>
      </c>
      <c r="AY839" s="18" t="s">
        <v>140</v>
      </c>
      <c r="BE839" s="214">
        <f>IF(N839="základní",J839,0)</f>
        <v>0</v>
      </c>
      <c r="BF839" s="214">
        <f>IF(N839="snížená",J839,0)</f>
        <v>0</v>
      </c>
      <c r="BG839" s="214">
        <f>IF(N839="zákl. přenesená",J839,0)</f>
        <v>0</v>
      </c>
      <c r="BH839" s="214">
        <f>IF(N839="sníž. přenesená",J839,0)</f>
        <v>0</v>
      </c>
      <c r="BI839" s="214">
        <f>IF(N839="nulová",J839,0)</f>
        <v>0</v>
      </c>
      <c r="BJ839" s="18" t="s">
        <v>82</v>
      </c>
      <c r="BK839" s="214">
        <f>ROUND(I839*H839,2)</f>
        <v>0</v>
      </c>
      <c r="BL839" s="18" t="s">
        <v>233</v>
      </c>
      <c r="BM839" s="213" t="s">
        <v>831</v>
      </c>
    </row>
    <row r="840" spans="1:65" s="13" customFormat="1" ht="11.25">
      <c r="B840" s="215"/>
      <c r="C840" s="216"/>
      <c r="D840" s="217" t="s">
        <v>149</v>
      </c>
      <c r="E840" s="218" t="s">
        <v>1</v>
      </c>
      <c r="F840" s="219" t="s">
        <v>822</v>
      </c>
      <c r="G840" s="216"/>
      <c r="H840" s="218" t="s">
        <v>1</v>
      </c>
      <c r="I840" s="220"/>
      <c r="J840" s="216"/>
      <c r="K840" s="216"/>
      <c r="L840" s="221"/>
      <c r="M840" s="222"/>
      <c r="N840" s="223"/>
      <c r="O840" s="223"/>
      <c r="P840" s="223"/>
      <c r="Q840" s="223"/>
      <c r="R840" s="223"/>
      <c r="S840" s="223"/>
      <c r="T840" s="224"/>
      <c r="AT840" s="225" t="s">
        <v>149</v>
      </c>
      <c r="AU840" s="225" t="s">
        <v>84</v>
      </c>
      <c r="AV840" s="13" t="s">
        <v>82</v>
      </c>
      <c r="AW840" s="13" t="s">
        <v>31</v>
      </c>
      <c r="AX840" s="13" t="s">
        <v>74</v>
      </c>
      <c r="AY840" s="225" t="s">
        <v>140</v>
      </c>
    </row>
    <row r="841" spans="1:65" s="14" customFormat="1" ht="11.25">
      <c r="B841" s="226"/>
      <c r="C841" s="227"/>
      <c r="D841" s="217" t="s">
        <v>149</v>
      </c>
      <c r="E841" s="228" t="s">
        <v>1</v>
      </c>
      <c r="F841" s="229" t="s">
        <v>823</v>
      </c>
      <c r="G841" s="227"/>
      <c r="H841" s="230">
        <v>1.0029999999999999</v>
      </c>
      <c r="I841" s="231"/>
      <c r="J841" s="227"/>
      <c r="K841" s="227"/>
      <c r="L841" s="232"/>
      <c r="M841" s="233"/>
      <c r="N841" s="234"/>
      <c r="O841" s="234"/>
      <c r="P841" s="234"/>
      <c r="Q841" s="234"/>
      <c r="R841" s="234"/>
      <c r="S841" s="234"/>
      <c r="T841" s="235"/>
      <c r="AT841" s="236" t="s">
        <v>149</v>
      </c>
      <c r="AU841" s="236" t="s">
        <v>84</v>
      </c>
      <c r="AV841" s="14" t="s">
        <v>84</v>
      </c>
      <c r="AW841" s="14" t="s">
        <v>31</v>
      </c>
      <c r="AX841" s="14" t="s">
        <v>74</v>
      </c>
      <c r="AY841" s="236" t="s">
        <v>140</v>
      </c>
    </row>
    <row r="842" spans="1:65" s="15" customFormat="1" ht="11.25">
      <c r="B842" s="237"/>
      <c r="C842" s="238"/>
      <c r="D842" s="217" t="s">
        <v>149</v>
      </c>
      <c r="E842" s="239" t="s">
        <v>1</v>
      </c>
      <c r="F842" s="240" t="s">
        <v>155</v>
      </c>
      <c r="G842" s="238"/>
      <c r="H842" s="241">
        <v>1.0029999999999999</v>
      </c>
      <c r="I842" s="242"/>
      <c r="J842" s="238"/>
      <c r="K842" s="238"/>
      <c r="L842" s="243"/>
      <c r="M842" s="244"/>
      <c r="N842" s="245"/>
      <c r="O842" s="245"/>
      <c r="P842" s="245"/>
      <c r="Q842" s="245"/>
      <c r="R842" s="245"/>
      <c r="S842" s="245"/>
      <c r="T842" s="246"/>
      <c r="AT842" s="247" t="s">
        <v>149</v>
      </c>
      <c r="AU842" s="247" t="s">
        <v>84</v>
      </c>
      <c r="AV842" s="15" t="s">
        <v>147</v>
      </c>
      <c r="AW842" s="15" t="s">
        <v>31</v>
      </c>
      <c r="AX842" s="15" t="s">
        <v>82</v>
      </c>
      <c r="AY842" s="247" t="s">
        <v>140</v>
      </c>
    </row>
    <row r="843" spans="1:65" s="2" customFormat="1" ht="24" customHeight="1">
      <c r="A843" s="35"/>
      <c r="B843" s="36"/>
      <c r="C843" s="248" t="s">
        <v>832</v>
      </c>
      <c r="D843" s="248" t="s">
        <v>178</v>
      </c>
      <c r="E843" s="249" t="s">
        <v>819</v>
      </c>
      <c r="F843" s="250" t="s">
        <v>820</v>
      </c>
      <c r="G843" s="251" t="s">
        <v>165</v>
      </c>
      <c r="H843" s="252">
        <v>1.0029999999999999</v>
      </c>
      <c r="I843" s="253"/>
      <c r="J843" s="254">
        <f>ROUND(I843*H843,2)</f>
        <v>0</v>
      </c>
      <c r="K843" s="255"/>
      <c r="L843" s="256"/>
      <c r="M843" s="257" t="s">
        <v>1</v>
      </c>
      <c r="N843" s="258" t="s">
        <v>39</v>
      </c>
      <c r="O843" s="72"/>
      <c r="P843" s="211">
        <f>O843*H843</f>
        <v>0</v>
      </c>
      <c r="Q843" s="211">
        <v>3.6810000000000002E-2</v>
      </c>
      <c r="R843" s="211">
        <f>Q843*H843</f>
        <v>3.6920429999999997E-2</v>
      </c>
      <c r="S843" s="211">
        <v>0</v>
      </c>
      <c r="T843" s="212">
        <f>S843*H843</f>
        <v>0</v>
      </c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R843" s="213" t="s">
        <v>304</v>
      </c>
      <c r="AT843" s="213" t="s">
        <v>178</v>
      </c>
      <c r="AU843" s="213" t="s">
        <v>84</v>
      </c>
      <c r="AY843" s="18" t="s">
        <v>140</v>
      </c>
      <c r="BE843" s="214">
        <f>IF(N843="základní",J843,0)</f>
        <v>0</v>
      </c>
      <c r="BF843" s="214">
        <f>IF(N843="snížená",J843,0)</f>
        <v>0</v>
      </c>
      <c r="BG843" s="214">
        <f>IF(N843="zákl. přenesená",J843,0)</f>
        <v>0</v>
      </c>
      <c r="BH843" s="214">
        <f>IF(N843="sníž. přenesená",J843,0)</f>
        <v>0</v>
      </c>
      <c r="BI843" s="214">
        <f>IF(N843="nulová",J843,0)</f>
        <v>0</v>
      </c>
      <c r="BJ843" s="18" t="s">
        <v>82</v>
      </c>
      <c r="BK843" s="214">
        <f>ROUND(I843*H843,2)</f>
        <v>0</v>
      </c>
      <c r="BL843" s="18" t="s">
        <v>233</v>
      </c>
      <c r="BM843" s="213" t="s">
        <v>833</v>
      </c>
    </row>
    <row r="844" spans="1:65" s="13" customFormat="1" ht="11.25">
      <c r="B844" s="215"/>
      <c r="C844" s="216"/>
      <c r="D844" s="217" t="s">
        <v>149</v>
      </c>
      <c r="E844" s="218" t="s">
        <v>1</v>
      </c>
      <c r="F844" s="219" t="s">
        <v>822</v>
      </c>
      <c r="G844" s="216"/>
      <c r="H844" s="218" t="s">
        <v>1</v>
      </c>
      <c r="I844" s="220"/>
      <c r="J844" s="216"/>
      <c r="K844" s="216"/>
      <c r="L844" s="221"/>
      <c r="M844" s="222"/>
      <c r="N844" s="223"/>
      <c r="O844" s="223"/>
      <c r="P844" s="223"/>
      <c r="Q844" s="223"/>
      <c r="R844" s="223"/>
      <c r="S844" s="223"/>
      <c r="T844" s="224"/>
      <c r="AT844" s="225" t="s">
        <v>149</v>
      </c>
      <c r="AU844" s="225" t="s">
        <v>84</v>
      </c>
      <c r="AV844" s="13" t="s">
        <v>82</v>
      </c>
      <c r="AW844" s="13" t="s">
        <v>31</v>
      </c>
      <c r="AX844" s="13" t="s">
        <v>74</v>
      </c>
      <c r="AY844" s="225" t="s">
        <v>140</v>
      </c>
    </row>
    <row r="845" spans="1:65" s="14" customFormat="1" ht="11.25">
      <c r="B845" s="226"/>
      <c r="C845" s="227"/>
      <c r="D845" s="217" t="s">
        <v>149</v>
      </c>
      <c r="E845" s="228" t="s">
        <v>1</v>
      </c>
      <c r="F845" s="229" t="s">
        <v>823</v>
      </c>
      <c r="G845" s="227"/>
      <c r="H845" s="230">
        <v>1.0029999999999999</v>
      </c>
      <c r="I845" s="231"/>
      <c r="J845" s="227"/>
      <c r="K845" s="227"/>
      <c r="L845" s="232"/>
      <c r="M845" s="233"/>
      <c r="N845" s="234"/>
      <c r="O845" s="234"/>
      <c r="P845" s="234"/>
      <c r="Q845" s="234"/>
      <c r="R845" s="234"/>
      <c r="S845" s="234"/>
      <c r="T845" s="235"/>
      <c r="AT845" s="236" t="s">
        <v>149</v>
      </c>
      <c r="AU845" s="236" t="s">
        <v>84</v>
      </c>
      <c r="AV845" s="14" t="s">
        <v>84</v>
      </c>
      <c r="AW845" s="14" t="s">
        <v>31</v>
      </c>
      <c r="AX845" s="14" t="s">
        <v>74</v>
      </c>
      <c r="AY845" s="236" t="s">
        <v>140</v>
      </c>
    </row>
    <row r="846" spans="1:65" s="15" customFormat="1" ht="11.25">
      <c r="B846" s="237"/>
      <c r="C846" s="238"/>
      <c r="D846" s="217" t="s">
        <v>149</v>
      </c>
      <c r="E846" s="239" t="s">
        <v>1</v>
      </c>
      <c r="F846" s="240" t="s">
        <v>155</v>
      </c>
      <c r="G846" s="238"/>
      <c r="H846" s="241">
        <v>1.0029999999999999</v>
      </c>
      <c r="I846" s="242"/>
      <c r="J846" s="238"/>
      <c r="K846" s="238"/>
      <c r="L846" s="243"/>
      <c r="M846" s="244"/>
      <c r="N846" s="245"/>
      <c r="O846" s="245"/>
      <c r="P846" s="245"/>
      <c r="Q846" s="245"/>
      <c r="R846" s="245"/>
      <c r="S846" s="245"/>
      <c r="T846" s="246"/>
      <c r="AT846" s="247" t="s">
        <v>149</v>
      </c>
      <c r="AU846" s="247" t="s">
        <v>84</v>
      </c>
      <c r="AV846" s="15" t="s">
        <v>147</v>
      </c>
      <c r="AW846" s="15" t="s">
        <v>31</v>
      </c>
      <c r="AX846" s="15" t="s">
        <v>82</v>
      </c>
      <c r="AY846" s="247" t="s">
        <v>140</v>
      </c>
    </row>
    <row r="847" spans="1:65" s="2" customFormat="1" ht="24" customHeight="1">
      <c r="A847" s="35"/>
      <c r="B847" s="36"/>
      <c r="C847" s="201" t="s">
        <v>834</v>
      </c>
      <c r="D847" s="201" t="s">
        <v>143</v>
      </c>
      <c r="E847" s="202" t="s">
        <v>835</v>
      </c>
      <c r="F847" s="203" t="s">
        <v>836</v>
      </c>
      <c r="G847" s="204" t="s">
        <v>351</v>
      </c>
      <c r="H847" s="205">
        <v>2</v>
      </c>
      <c r="I847" s="206"/>
      <c r="J847" s="207">
        <f>ROUND(I847*H847,2)</f>
        <v>0</v>
      </c>
      <c r="K847" s="208"/>
      <c r="L847" s="40"/>
      <c r="M847" s="209" t="s">
        <v>1</v>
      </c>
      <c r="N847" s="210" t="s">
        <v>39</v>
      </c>
      <c r="O847" s="72"/>
      <c r="P847" s="211">
        <f>O847*H847</f>
        <v>0</v>
      </c>
      <c r="Q847" s="211">
        <v>0</v>
      </c>
      <c r="R847" s="211">
        <f>Q847*H847</f>
        <v>0</v>
      </c>
      <c r="S847" s="211">
        <v>2.1600000000000001E-2</v>
      </c>
      <c r="T847" s="212">
        <f>S847*H847</f>
        <v>4.3200000000000002E-2</v>
      </c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R847" s="213" t="s">
        <v>233</v>
      </c>
      <c r="AT847" s="213" t="s">
        <v>143</v>
      </c>
      <c r="AU847" s="213" t="s">
        <v>84</v>
      </c>
      <c r="AY847" s="18" t="s">
        <v>140</v>
      </c>
      <c r="BE847" s="214">
        <f>IF(N847="základní",J847,0)</f>
        <v>0</v>
      </c>
      <c r="BF847" s="214">
        <f>IF(N847="snížená",J847,0)</f>
        <v>0</v>
      </c>
      <c r="BG847" s="214">
        <f>IF(N847="zákl. přenesená",J847,0)</f>
        <v>0</v>
      </c>
      <c r="BH847" s="214">
        <f>IF(N847="sníž. přenesená",J847,0)</f>
        <v>0</v>
      </c>
      <c r="BI847" s="214">
        <f>IF(N847="nulová",J847,0)</f>
        <v>0</v>
      </c>
      <c r="BJ847" s="18" t="s">
        <v>82</v>
      </c>
      <c r="BK847" s="214">
        <f>ROUND(I847*H847,2)</f>
        <v>0</v>
      </c>
      <c r="BL847" s="18" t="s">
        <v>233</v>
      </c>
      <c r="BM847" s="213" t="s">
        <v>837</v>
      </c>
    </row>
    <row r="848" spans="1:65" s="2" customFormat="1" ht="16.5" customHeight="1">
      <c r="A848" s="35"/>
      <c r="B848" s="36"/>
      <c r="C848" s="248" t="s">
        <v>838</v>
      </c>
      <c r="D848" s="248" t="s">
        <v>178</v>
      </c>
      <c r="E848" s="249" t="s">
        <v>839</v>
      </c>
      <c r="F848" s="250" t="s">
        <v>840</v>
      </c>
      <c r="G848" s="251" t="s">
        <v>146</v>
      </c>
      <c r="H848" s="252">
        <v>6</v>
      </c>
      <c r="I848" s="253"/>
      <c r="J848" s="254">
        <f>ROUND(I848*H848,2)</f>
        <v>0</v>
      </c>
      <c r="K848" s="255"/>
      <c r="L848" s="256"/>
      <c r="M848" s="257" t="s">
        <v>1</v>
      </c>
      <c r="N848" s="258" t="s">
        <v>39</v>
      </c>
      <c r="O848" s="72"/>
      <c r="P848" s="211">
        <f>O848*H848</f>
        <v>0</v>
      </c>
      <c r="Q848" s="211">
        <v>7.0000000000000001E-3</v>
      </c>
      <c r="R848" s="211">
        <f>Q848*H848</f>
        <v>4.2000000000000003E-2</v>
      </c>
      <c r="S848" s="211">
        <v>0</v>
      </c>
      <c r="T848" s="212">
        <f>S848*H848</f>
        <v>0</v>
      </c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R848" s="213" t="s">
        <v>304</v>
      </c>
      <c r="AT848" s="213" t="s">
        <v>178</v>
      </c>
      <c r="AU848" s="213" t="s">
        <v>84</v>
      </c>
      <c r="AY848" s="18" t="s">
        <v>140</v>
      </c>
      <c r="BE848" s="214">
        <f>IF(N848="základní",J848,0)</f>
        <v>0</v>
      </c>
      <c r="BF848" s="214">
        <f>IF(N848="snížená",J848,0)</f>
        <v>0</v>
      </c>
      <c r="BG848" s="214">
        <f>IF(N848="zákl. přenesená",J848,0)</f>
        <v>0</v>
      </c>
      <c r="BH848" s="214">
        <f>IF(N848="sníž. přenesená",J848,0)</f>
        <v>0</v>
      </c>
      <c r="BI848" s="214">
        <f>IF(N848="nulová",J848,0)</f>
        <v>0</v>
      </c>
      <c r="BJ848" s="18" t="s">
        <v>82</v>
      </c>
      <c r="BK848" s="214">
        <f>ROUND(I848*H848,2)</f>
        <v>0</v>
      </c>
      <c r="BL848" s="18" t="s">
        <v>233</v>
      </c>
      <c r="BM848" s="213" t="s">
        <v>841</v>
      </c>
    </row>
    <row r="849" spans="1:65" s="13" customFormat="1" ht="11.25">
      <c r="B849" s="215"/>
      <c r="C849" s="216"/>
      <c r="D849" s="217" t="s">
        <v>149</v>
      </c>
      <c r="E849" s="218" t="s">
        <v>1</v>
      </c>
      <c r="F849" s="219" t="s">
        <v>842</v>
      </c>
      <c r="G849" s="216"/>
      <c r="H849" s="218" t="s">
        <v>1</v>
      </c>
      <c r="I849" s="220"/>
      <c r="J849" s="216"/>
      <c r="K849" s="216"/>
      <c r="L849" s="221"/>
      <c r="M849" s="222"/>
      <c r="N849" s="223"/>
      <c r="O849" s="223"/>
      <c r="P849" s="223"/>
      <c r="Q849" s="223"/>
      <c r="R849" s="223"/>
      <c r="S849" s="223"/>
      <c r="T849" s="224"/>
      <c r="AT849" s="225" t="s">
        <v>149</v>
      </c>
      <c r="AU849" s="225" t="s">
        <v>84</v>
      </c>
      <c r="AV849" s="13" t="s">
        <v>82</v>
      </c>
      <c r="AW849" s="13" t="s">
        <v>31</v>
      </c>
      <c r="AX849" s="13" t="s">
        <v>74</v>
      </c>
      <c r="AY849" s="225" t="s">
        <v>140</v>
      </c>
    </row>
    <row r="850" spans="1:65" s="14" customFormat="1" ht="11.25">
      <c r="B850" s="226"/>
      <c r="C850" s="227"/>
      <c r="D850" s="217" t="s">
        <v>149</v>
      </c>
      <c r="E850" s="228" t="s">
        <v>1</v>
      </c>
      <c r="F850" s="229" t="s">
        <v>843</v>
      </c>
      <c r="G850" s="227"/>
      <c r="H850" s="230">
        <v>6</v>
      </c>
      <c r="I850" s="231"/>
      <c r="J850" s="227"/>
      <c r="K850" s="227"/>
      <c r="L850" s="232"/>
      <c r="M850" s="233"/>
      <c r="N850" s="234"/>
      <c r="O850" s="234"/>
      <c r="P850" s="234"/>
      <c r="Q850" s="234"/>
      <c r="R850" s="234"/>
      <c r="S850" s="234"/>
      <c r="T850" s="235"/>
      <c r="AT850" s="236" t="s">
        <v>149</v>
      </c>
      <c r="AU850" s="236" t="s">
        <v>84</v>
      </c>
      <c r="AV850" s="14" t="s">
        <v>84</v>
      </c>
      <c r="AW850" s="14" t="s">
        <v>31</v>
      </c>
      <c r="AX850" s="14" t="s">
        <v>74</v>
      </c>
      <c r="AY850" s="236" t="s">
        <v>140</v>
      </c>
    </row>
    <row r="851" spans="1:65" s="15" customFormat="1" ht="11.25">
      <c r="B851" s="237"/>
      <c r="C851" s="238"/>
      <c r="D851" s="217" t="s">
        <v>149</v>
      </c>
      <c r="E851" s="239" t="s">
        <v>1</v>
      </c>
      <c r="F851" s="240" t="s">
        <v>155</v>
      </c>
      <c r="G851" s="238"/>
      <c r="H851" s="241">
        <v>6</v>
      </c>
      <c r="I851" s="242"/>
      <c r="J851" s="238"/>
      <c r="K851" s="238"/>
      <c r="L851" s="243"/>
      <c r="M851" s="244"/>
      <c r="N851" s="245"/>
      <c r="O851" s="245"/>
      <c r="P851" s="245"/>
      <c r="Q851" s="245"/>
      <c r="R851" s="245"/>
      <c r="S851" s="245"/>
      <c r="T851" s="246"/>
      <c r="AT851" s="247" t="s">
        <v>149</v>
      </c>
      <c r="AU851" s="247" t="s">
        <v>84</v>
      </c>
      <c r="AV851" s="15" t="s">
        <v>147</v>
      </c>
      <c r="AW851" s="15" t="s">
        <v>31</v>
      </c>
      <c r="AX851" s="15" t="s">
        <v>82</v>
      </c>
      <c r="AY851" s="247" t="s">
        <v>140</v>
      </c>
    </row>
    <row r="852" spans="1:65" s="2" customFormat="1" ht="24" customHeight="1">
      <c r="A852" s="35"/>
      <c r="B852" s="36"/>
      <c r="C852" s="201" t="s">
        <v>844</v>
      </c>
      <c r="D852" s="201" t="s">
        <v>143</v>
      </c>
      <c r="E852" s="202" t="s">
        <v>845</v>
      </c>
      <c r="F852" s="203" t="s">
        <v>846</v>
      </c>
      <c r="G852" s="204" t="s">
        <v>248</v>
      </c>
      <c r="H852" s="205">
        <v>0.45100000000000001</v>
      </c>
      <c r="I852" s="206"/>
      <c r="J852" s="207">
        <f>ROUND(I852*H852,2)</f>
        <v>0</v>
      </c>
      <c r="K852" s="208"/>
      <c r="L852" s="40"/>
      <c r="M852" s="209" t="s">
        <v>1</v>
      </c>
      <c r="N852" s="210" t="s">
        <v>39</v>
      </c>
      <c r="O852" s="72"/>
      <c r="P852" s="211">
        <f>O852*H852</f>
        <v>0</v>
      </c>
      <c r="Q852" s="211">
        <v>0</v>
      </c>
      <c r="R852" s="211">
        <f>Q852*H852</f>
        <v>0</v>
      </c>
      <c r="S852" s="211">
        <v>0</v>
      </c>
      <c r="T852" s="212">
        <f>S852*H852</f>
        <v>0</v>
      </c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R852" s="213" t="s">
        <v>233</v>
      </c>
      <c r="AT852" s="213" t="s">
        <v>143</v>
      </c>
      <c r="AU852" s="213" t="s">
        <v>84</v>
      </c>
      <c r="AY852" s="18" t="s">
        <v>140</v>
      </c>
      <c r="BE852" s="214">
        <f>IF(N852="základní",J852,0)</f>
        <v>0</v>
      </c>
      <c r="BF852" s="214">
        <f>IF(N852="snížená",J852,0)</f>
        <v>0</v>
      </c>
      <c r="BG852" s="214">
        <f>IF(N852="zákl. přenesená",J852,0)</f>
        <v>0</v>
      </c>
      <c r="BH852" s="214">
        <f>IF(N852="sníž. přenesená",J852,0)</f>
        <v>0</v>
      </c>
      <c r="BI852" s="214">
        <f>IF(N852="nulová",J852,0)</f>
        <v>0</v>
      </c>
      <c r="BJ852" s="18" t="s">
        <v>82</v>
      </c>
      <c r="BK852" s="214">
        <f>ROUND(I852*H852,2)</f>
        <v>0</v>
      </c>
      <c r="BL852" s="18" t="s">
        <v>233</v>
      </c>
      <c r="BM852" s="213" t="s">
        <v>847</v>
      </c>
    </row>
    <row r="853" spans="1:65" s="12" customFormat="1" ht="22.9" customHeight="1">
      <c r="B853" s="185"/>
      <c r="C853" s="186"/>
      <c r="D853" s="187" t="s">
        <v>73</v>
      </c>
      <c r="E853" s="199" t="s">
        <v>848</v>
      </c>
      <c r="F853" s="199" t="s">
        <v>849</v>
      </c>
      <c r="G853" s="186"/>
      <c r="H853" s="186"/>
      <c r="I853" s="189"/>
      <c r="J853" s="200">
        <f>BK853</f>
        <v>0</v>
      </c>
      <c r="K853" s="186"/>
      <c r="L853" s="191"/>
      <c r="M853" s="192"/>
      <c r="N853" s="193"/>
      <c r="O853" s="193"/>
      <c r="P853" s="194">
        <f>SUM(P854:P865)</f>
        <v>0</v>
      </c>
      <c r="Q853" s="193"/>
      <c r="R853" s="194">
        <f>SUM(R854:R865)</f>
        <v>1.78E-2</v>
      </c>
      <c r="S853" s="193"/>
      <c r="T853" s="195">
        <f>SUM(T854:T865)</f>
        <v>0.15</v>
      </c>
      <c r="AR853" s="196" t="s">
        <v>84</v>
      </c>
      <c r="AT853" s="197" t="s">
        <v>73</v>
      </c>
      <c r="AU853" s="197" t="s">
        <v>82</v>
      </c>
      <c r="AY853" s="196" t="s">
        <v>140</v>
      </c>
      <c r="BK853" s="198">
        <f>SUM(BK854:BK865)</f>
        <v>0</v>
      </c>
    </row>
    <row r="854" spans="1:65" s="2" customFormat="1" ht="16.5" customHeight="1">
      <c r="A854" s="35"/>
      <c r="B854" s="36"/>
      <c r="C854" s="201" t="s">
        <v>850</v>
      </c>
      <c r="D854" s="201" t="s">
        <v>143</v>
      </c>
      <c r="E854" s="202" t="s">
        <v>851</v>
      </c>
      <c r="F854" s="203" t="s">
        <v>852</v>
      </c>
      <c r="G854" s="204" t="s">
        <v>146</v>
      </c>
      <c r="H854" s="205">
        <v>3</v>
      </c>
      <c r="I854" s="206"/>
      <c r="J854" s="207">
        <f>ROUND(I854*H854,2)</f>
        <v>0</v>
      </c>
      <c r="K854" s="208"/>
      <c r="L854" s="40"/>
      <c r="M854" s="209" t="s">
        <v>1</v>
      </c>
      <c r="N854" s="210" t="s">
        <v>39</v>
      </c>
      <c r="O854" s="72"/>
      <c r="P854" s="211">
        <f>O854*H854</f>
        <v>0</v>
      </c>
      <c r="Q854" s="211">
        <v>0</v>
      </c>
      <c r="R854" s="211">
        <f>Q854*H854</f>
        <v>0</v>
      </c>
      <c r="S854" s="211">
        <v>0</v>
      </c>
      <c r="T854" s="212">
        <f>S854*H854</f>
        <v>0</v>
      </c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R854" s="213" t="s">
        <v>233</v>
      </c>
      <c r="AT854" s="213" t="s">
        <v>143</v>
      </c>
      <c r="AU854" s="213" t="s">
        <v>84</v>
      </c>
      <c r="AY854" s="18" t="s">
        <v>140</v>
      </c>
      <c r="BE854" s="214">
        <f>IF(N854="základní",J854,0)</f>
        <v>0</v>
      </c>
      <c r="BF854" s="214">
        <f>IF(N854="snížená",J854,0)</f>
        <v>0</v>
      </c>
      <c r="BG854" s="214">
        <f>IF(N854="zákl. přenesená",J854,0)</f>
        <v>0</v>
      </c>
      <c r="BH854" s="214">
        <f>IF(N854="sníž. přenesená",J854,0)</f>
        <v>0</v>
      </c>
      <c r="BI854" s="214">
        <f>IF(N854="nulová",J854,0)</f>
        <v>0</v>
      </c>
      <c r="BJ854" s="18" t="s">
        <v>82</v>
      </c>
      <c r="BK854" s="214">
        <f>ROUND(I854*H854,2)</f>
        <v>0</v>
      </c>
      <c r="BL854" s="18" t="s">
        <v>233</v>
      </c>
      <c r="BM854" s="213" t="s">
        <v>853</v>
      </c>
    </row>
    <row r="855" spans="1:65" s="13" customFormat="1" ht="11.25">
      <c r="B855" s="215"/>
      <c r="C855" s="216"/>
      <c r="D855" s="217" t="s">
        <v>149</v>
      </c>
      <c r="E855" s="218" t="s">
        <v>1</v>
      </c>
      <c r="F855" s="219" t="s">
        <v>854</v>
      </c>
      <c r="G855" s="216"/>
      <c r="H855" s="218" t="s">
        <v>1</v>
      </c>
      <c r="I855" s="220"/>
      <c r="J855" s="216"/>
      <c r="K855" s="216"/>
      <c r="L855" s="221"/>
      <c r="M855" s="222"/>
      <c r="N855" s="223"/>
      <c r="O855" s="223"/>
      <c r="P855" s="223"/>
      <c r="Q855" s="223"/>
      <c r="R855" s="223"/>
      <c r="S855" s="223"/>
      <c r="T855" s="224"/>
      <c r="AT855" s="225" t="s">
        <v>149</v>
      </c>
      <c r="AU855" s="225" t="s">
        <v>84</v>
      </c>
      <c r="AV855" s="13" t="s">
        <v>82</v>
      </c>
      <c r="AW855" s="13" t="s">
        <v>31</v>
      </c>
      <c r="AX855" s="13" t="s">
        <v>74</v>
      </c>
      <c r="AY855" s="225" t="s">
        <v>140</v>
      </c>
    </row>
    <row r="856" spans="1:65" s="14" customFormat="1" ht="11.25">
      <c r="B856" s="226"/>
      <c r="C856" s="227"/>
      <c r="D856" s="217" t="s">
        <v>149</v>
      </c>
      <c r="E856" s="228" t="s">
        <v>1</v>
      </c>
      <c r="F856" s="229" t="s">
        <v>82</v>
      </c>
      <c r="G856" s="227"/>
      <c r="H856" s="230">
        <v>1</v>
      </c>
      <c r="I856" s="231"/>
      <c r="J856" s="227"/>
      <c r="K856" s="227"/>
      <c r="L856" s="232"/>
      <c r="M856" s="233"/>
      <c r="N856" s="234"/>
      <c r="O856" s="234"/>
      <c r="P856" s="234"/>
      <c r="Q856" s="234"/>
      <c r="R856" s="234"/>
      <c r="S856" s="234"/>
      <c r="T856" s="235"/>
      <c r="AT856" s="236" t="s">
        <v>149</v>
      </c>
      <c r="AU856" s="236" t="s">
        <v>84</v>
      </c>
      <c r="AV856" s="14" t="s">
        <v>84</v>
      </c>
      <c r="AW856" s="14" t="s">
        <v>31</v>
      </c>
      <c r="AX856" s="14" t="s">
        <v>74</v>
      </c>
      <c r="AY856" s="236" t="s">
        <v>140</v>
      </c>
    </row>
    <row r="857" spans="1:65" s="13" customFormat="1" ht="11.25">
      <c r="B857" s="215"/>
      <c r="C857" s="216"/>
      <c r="D857" s="217" t="s">
        <v>149</v>
      </c>
      <c r="E857" s="218" t="s">
        <v>1</v>
      </c>
      <c r="F857" s="219" t="s">
        <v>855</v>
      </c>
      <c r="G857" s="216"/>
      <c r="H857" s="218" t="s">
        <v>1</v>
      </c>
      <c r="I857" s="220"/>
      <c r="J857" s="216"/>
      <c r="K857" s="216"/>
      <c r="L857" s="221"/>
      <c r="M857" s="222"/>
      <c r="N857" s="223"/>
      <c r="O857" s="223"/>
      <c r="P857" s="223"/>
      <c r="Q857" s="223"/>
      <c r="R857" s="223"/>
      <c r="S857" s="223"/>
      <c r="T857" s="224"/>
      <c r="AT857" s="225" t="s">
        <v>149</v>
      </c>
      <c r="AU857" s="225" t="s">
        <v>84</v>
      </c>
      <c r="AV857" s="13" t="s">
        <v>82</v>
      </c>
      <c r="AW857" s="13" t="s">
        <v>31</v>
      </c>
      <c r="AX857" s="13" t="s">
        <v>74</v>
      </c>
      <c r="AY857" s="225" t="s">
        <v>140</v>
      </c>
    </row>
    <row r="858" spans="1:65" s="14" customFormat="1" ht="11.25">
      <c r="B858" s="226"/>
      <c r="C858" s="227"/>
      <c r="D858" s="217" t="s">
        <v>149</v>
      </c>
      <c r="E858" s="228" t="s">
        <v>1</v>
      </c>
      <c r="F858" s="229" t="s">
        <v>84</v>
      </c>
      <c r="G858" s="227"/>
      <c r="H858" s="230">
        <v>2</v>
      </c>
      <c r="I858" s="231"/>
      <c r="J858" s="227"/>
      <c r="K858" s="227"/>
      <c r="L858" s="232"/>
      <c r="M858" s="233"/>
      <c r="N858" s="234"/>
      <c r="O858" s="234"/>
      <c r="P858" s="234"/>
      <c r="Q858" s="234"/>
      <c r="R858" s="234"/>
      <c r="S858" s="234"/>
      <c r="T858" s="235"/>
      <c r="AT858" s="236" t="s">
        <v>149</v>
      </c>
      <c r="AU858" s="236" t="s">
        <v>84</v>
      </c>
      <c r="AV858" s="14" t="s">
        <v>84</v>
      </c>
      <c r="AW858" s="14" t="s">
        <v>31</v>
      </c>
      <c r="AX858" s="14" t="s">
        <v>74</v>
      </c>
      <c r="AY858" s="236" t="s">
        <v>140</v>
      </c>
    </row>
    <row r="859" spans="1:65" s="15" customFormat="1" ht="11.25">
      <c r="B859" s="237"/>
      <c r="C859" s="238"/>
      <c r="D859" s="217" t="s">
        <v>149</v>
      </c>
      <c r="E859" s="239" t="s">
        <v>1</v>
      </c>
      <c r="F859" s="240" t="s">
        <v>155</v>
      </c>
      <c r="G859" s="238"/>
      <c r="H859" s="241">
        <v>3</v>
      </c>
      <c r="I859" s="242"/>
      <c r="J859" s="238"/>
      <c r="K859" s="238"/>
      <c r="L859" s="243"/>
      <c r="M859" s="244"/>
      <c r="N859" s="245"/>
      <c r="O859" s="245"/>
      <c r="P859" s="245"/>
      <c r="Q859" s="245"/>
      <c r="R859" s="245"/>
      <c r="S859" s="245"/>
      <c r="T859" s="246"/>
      <c r="AT859" s="247" t="s">
        <v>149</v>
      </c>
      <c r="AU859" s="247" t="s">
        <v>84</v>
      </c>
      <c r="AV859" s="15" t="s">
        <v>147</v>
      </c>
      <c r="AW859" s="15" t="s">
        <v>31</v>
      </c>
      <c r="AX859" s="15" t="s">
        <v>82</v>
      </c>
      <c r="AY859" s="247" t="s">
        <v>140</v>
      </c>
    </row>
    <row r="860" spans="1:65" s="2" customFormat="1" ht="16.5" customHeight="1">
      <c r="A860" s="35"/>
      <c r="B860" s="36"/>
      <c r="C860" s="248" t="s">
        <v>856</v>
      </c>
      <c r="D860" s="248" t="s">
        <v>178</v>
      </c>
      <c r="E860" s="249" t="s">
        <v>857</v>
      </c>
      <c r="F860" s="250" t="s">
        <v>858</v>
      </c>
      <c r="G860" s="251" t="s">
        <v>351</v>
      </c>
      <c r="H860" s="252">
        <v>1</v>
      </c>
      <c r="I860" s="253"/>
      <c r="J860" s="254">
        <f>ROUND(I860*H860,2)</f>
        <v>0</v>
      </c>
      <c r="K860" s="255"/>
      <c r="L860" s="256"/>
      <c r="M860" s="257" t="s">
        <v>1</v>
      </c>
      <c r="N860" s="258" t="s">
        <v>39</v>
      </c>
      <c r="O860" s="72"/>
      <c r="P860" s="211">
        <f>O860*H860</f>
        <v>0</v>
      </c>
      <c r="Q860" s="211">
        <v>5.8999999999999999E-3</v>
      </c>
      <c r="R860" s="211">
        <f>Q860*H860</f>
        <v>5.8999999999999999E-3</v>
      </c>
      <c r="S860" s="211">
        <v>0</v>
      </c>
      <c r="T860" s="212">
        <f>S860*H860</f>
        <v>0</v>
      </c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R860" s="213" t="s">
        <v>304</v>
      </c>
      <c r="AT860" s="213" t="s">
        <v>178</v>
      </c>
      <c r="AU860" s="213" t="s">
        <v>84</v>
      </c>
      <c r="AY860" s="18" t="s">
        <v>140</v>
      </c>
      <c r="BE860" s="214">
        <f>IF(N860="základní",J860,0)</f>
        <v>0</v>
      </c>
      <c r="BF860" s="214">
        <f>IF(N860="snížená",J860,0)</f>
        <v>0</v>
      </c>
      <c r="BG860" s="214">
        <f>IF(N860="zákl. přenesená",J860,0)</f>
        <v>0</v>
      </c>
      <c r="BH860" s="214">
        <f>IF(N860="sníž. přenesená",J860,0)</f>
        <v>0</v>
      </c>
      <c r="BI860" s="214">
        <f>IF(N860="nulová",J860,0)</f>
        <v>0</v>
      </c>
      <c r="BJ860" s="18" t="s">
        <v>82</v>
      </c>
      <c r="BK860" s="214">
        <f>ROUND(I860*H860,2)</f>
        <v>0</v>
      </c>
      <c r="BL860" s="18" t="s">
        <v>233</v>
      </c>
      <c r="BM860" s="213" t="s">
        <v>859</v>
      </c>
    </row>
    <row r="861" spans="1:65" s="2" customFormat="1" ht="16.5" customHeight="1">
      <c r="A861" s="35"/>
      <c r="B861" s="36"/>
      <c r="C861" s="248" t="s">
        <v>860</v>
      </c>
      <c r="D861" s="248" t="s">
        <v>178</v>
      </c>
      <c r="E861" s="249" t="s">
        <v>861</v>
      </c>
      <c r="F861" s="250" t="s">
        <v>862</v>
      </c>
      <c r="G861" s="251" t="s">
        <v>351</v>
      </c>
      <c r="H861" s="252">
        <v>1</v>
      </c>
      <c r="I861" s="253"/>
      <c r="J861" s="254">
        <f>ROUND(I861*H861,2)</f>
        <v>0</v>
      </c>
      <c r="K861" s="255"/>
      <c r="L861" s="256"/>
      <c r="M861" s="257" t="s">
        <v>1</v>
      </c>
      <c r="N861" s="258" t="s">
        <v>39</v>
      </c>
      <c r="O861" s="72"/>
      <c r="P861" s="211">
        <f>O861*H861</f>
        <v>0</v>
      </c>
      <c r="Q861" s="211">
        <v>1.1900000000000001E-2</v>
      </c>
      <c r="R861" s="211">
        <f>Q861*H861</f>
        <v>1.1900000000000001E-2</v>
      </c>
      <c r="S861" s="211">
        <v>0</v>
      </c>
      <c r="T861" s="212">
        <f>S861*H861</f>
        <v>0</v>
      </c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R861" s="213" t="s">
        <v>304</v>
      </c>
      <c r="AT861" s="213" t="s">
        <v>178</v>
      </c>
      <c r="AU861" s="213" t="s">
        <v>84</v>
      </c>
      <c r="AY861" s="18" t="s">
        <v>140</v>
      </c>
      <c r="BE861" s="214">
        <f>IF(N861="základní",J861,0)</f>
        <v>0</v>
      </c>
      <c r="BF861" s="214">
        <f>IF(N861="snížená",J861,0)</f>
        <v>0</v>
      </c>
      <c r="BG861" s="214">
        <f>IF(N861="zákl. přenesená",J861,0)</f>
        <v>0</v>
      </c>
      <c r="BH861" s="214">
        <f>IF(N861="sníž. přenesená",J861,0)</f>
        <v>0</v>
      </c>
      <c r="BI861" s="214">
        <f>IF(N861="nulová",J861,0)</f>
        <v>0</v>
      </c>
      <c r="BJ861" s="18" t="s">
        <v>82</v>
      </c>
      <c r="BK861" s="214">
        <f>ROUND(I861*H861,2)</f>
        <v>0</v>
      </c>
      <c r="BL861" s="18" t="s">
        <v>233</v>
      </c>
      <c r="BM861" s="213" t="s">
        <v>863</v>
      </c>
    </row>
    <row r="862" spans="1:65" s="2" customFormat="1" ht="24" customHeight="1">
      <c r="A862" s="35"/>
      <c r="B862" s="36"/>
      <c r="C862" s="201" t="s">
        <v>864</v>
      </c>
      <c r="D862" s="201" t="s">
        <v>143</v>
      </c>
      <c r="E862" s="202" t="s">
        <v>865</v>
      </c>
      <c r="F862" s="203" t="s">
        <v>866</v>
      </c>
      <c r="G862" s="204" t="s">
        <v>362</v>
      </c>
      <c r="H862" s="205">
        <v>150</v>
      </c>
      <c r="I862" s="206"/>
      <c r="J862" s="207">
        <f>ROUND(I862*H862,2)</f>
        <v>0</v>
      </c>
      <c r="K862" s="208"/>
      <c r="L862" s="40"/>
      <c r="M862" s="209" t="s">
        <v>1</v>
      </c>
      <c r="N862" s="210" t="s">
        <v>39</v>
      </c>
      <c r="O862" s="72"/>
      <c r="P862" s="211">
        <f>O862*H862</f>
        <v>0</v>
      </c>
      <c r="Q862" s="211">
        <v>0</v>
      </c>
      <c r="R862" s="211">
        <f>Q862*H862</f>
        <v>0</v>
      </c>
      <c r="S862" s="211">
        <v>1E-3</v>
      </c>
      <c r="T862" s="212">
        <f>S862*H862</f>
        <v>0.15</v>
      </c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R862" s="213" t="s">
        <v>233</v>
      </c>
      <c r="AT862" s="213" t="s">
        <v>143</v>
      </c>
      <c r="AU862" s="213" t="s">
        <v>84</v>
      </c>
      <c r="AY862" s="18" t="s">
        <v>140</v>
      </c>
      <c r="BE862" s="214">
        <f>IF(N862="základní",J862,0)</f>
        <v>0</v>
      </c>
      <c r="BF862" s="214">
        <f>IF(N862="snížená",J862,0)</f>
        <v>0</v>
      </c>
      <c r="BG862" s="214">
        <f>IF(N862="zákl. přenesená",J862,0)</f>
        <v>0</v>
      </c>
      <c r="BH862" s="214">
        <f>IF(N862="sníž. přenesená",J862,0)</f>
        <v>0</v>
      </c>
      <c r="BI862" s="214">
        <f>IF(N862="nulová",J862,0)</f>
        <v>0</v>
      </c>
      <c r="BJ862" s="18" t="s">
        <v>82</v>
      </c>
      <c r="BK862" s="214">
        <f>ROUND(I862*H862,2)</f>
        <v>0</v>
      </c>
      <c r="BL862" s="18" t="s">
        <v>233</v>
      </c>
      <c r="BM862" s="213" t="s">
        <v>867</v>
      </c>
    </row>
    <row r="863" spans="1:65" s="13" customFormat="1" ht="11.25">
      <c r="B863" s="215"/>
      <c r="C863" s="216"/>
      <c r="D863" s="217" t="s">
        <v>149</v>
      </c>
      <c r="E863" s="218" t="s">
        <v>1</v>
      </c>
      <c r="F863" s="219" t="s">
        <v>868</v>
      </c>
      <c r="G863" s="216"/>
      <c r="H863" s="218" t="s">
        <v>1</v>
      </c>
      <c r="I863" s="220"/>
      <c r="J863" s="216"/>
      <c r="K863" s="216"/>
      <c r="L863" s="221"/>
      <c r="M863" s="222"/>
      <c r="N863" s="223"/>
      <c r="O863" s="223"/>
      <c r="P863" s="223"/>
      <c r="Q863" s="223"/>
      <c r="R863" s="223"/>
      <c r="S863" s="223"/>
      <c r="T863" s="224"/>
      <c r="AT863" s="225" t="s">
        <v>149</v>
      </c>
      <c r="AU863" s="225" t="s">
        <v>84</v>
      </c>
      <c r="AV863" s="13" t="s">
        <v>82</v>
      </c>
      <c r="AW863" s="13" t="s">
        <v>31</v>
      </c>
      <c r="AX863" s="13" t="s">
        <v>74</v>
      </c>
      <c r="AY863" s="225" t="s">
        <v>140</v>
      </c>
    </row>
    <row r="864" spans="1:65" s="14" customFormat="1" ht="11.25">
      <c r="B864" s="226"/>
      <c r="C864" s="227"/>
      <c r="D864" s="217" t="s">
        <v>149</v>
      </c>
      <c r="E864" s="228" t="s">
        <v>1</v>
      </c>
      <c r="F864" s="229" t="s">
        <v>869</v>
      </c>
      <c r="G864" s="227"/>
      <c r="H864" s="230">
        <v>150</v>
      </c>
      <c r="I864" s="231"/>
      <c r="J864" s="227"/>
      <c r="K864" s="227"/>
      <c r="L864" s="232"/>
      <c r="M864" s="233"/>
      <c r="N864" s="234"/>
      <c r="O864" s="234"/>
      <c r="P864" s="234"/>
      <c r="Q864" s="234"/>
      <c r="R864" s="234"/>
      <c r="S864" s="234"/>
      <c r="T864" s="235"/>
      <c r="AT864" s="236" t="s">
        <v>149</v>
      </c>
      <c r="AU864" s="236" t="s">
        <v>84</v>
      </c>
      <c r="AV864" s="14" t="s">
        <v>84</v>
      </c>
      <c r="AW864" s="14" t="s">
        <v>31</v>
      </c>
      <c r="AX864" s="14" t="s">
        <v>82</v>
      </c>
      <c r="AY864" s="236" t="s">
        <v>140</v>
      </c>
    </row>
    <row r="865" spans="1:65" s="2" customFormat="1" ht="24" customHeight="1">
      <c r="A865" s="35"/>
      <c r="B865" s="36"/>
      <c r="C865" s="201" t="s">
        <v>870</v>
      </c>
      <c r="D865" s="201" t="s">
        <v>143</v>
      </c>
      <c r="E865" s="202" t="s">
        <v>871</v>
      </c>
      <c r="F865" s="203" t="s">
        <v>872</v>
      </c>
      <c r="G865" s="204" t="s">
        <v>248</v>
      </c>
      <c r="H865" s="205">
        <v>1.7999999999999999E-2</v>
      </c>
      <c r="I865" s="206"/>
      <c r="J865" s="207">
        <f>ROUND(I865*H865,2)</f>
        <v>0</v>
      </c>
      <c r="K865" s="208"/>
      <c r="L865" s="40"/>
      <c r="M865" s="209" t="s">
        <v>1</v>
      </c>
      <c r="N865" s="210" t="s">
        <v>39</v>
      </c>
      <c r="O865" s="72"/>
      <c r="P865" s="211">
        <f>O865*H865</f>
        <v>0</v>
      </c>
      <c r="Q865" s="211">
        <v>0</v>
      </c>
      <c r="R865" s="211">
        <f>Q865*H865</f>
        <v>0</v>
      </c>
      <c r="S865" s="211">
        <v>0</v>
      </c>
      <c r="T865" s="212">
        <f>S865*H865</f>
        <v>0</v>
      </c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R865" s="213" t="s">
        <v>233</v>
      </c>
      <c r="AT865" s="213" t="s">
        <v>143</v>
      </c>
      <c r="AU865" s="213" t="s">
        <v>84</v>
      </c>
      <c r="AY865" s="18" t="s">
        <v>140</v>
      </c>
      <c r="BE865" s="214">
        <f>IF(N865="základní",J865,0)</f>
        <v>0</v>
      </c>
      <c r="BF865" s="214">
        <f>IF(N865="snížená",J865,0)</f>
        <v>0</v>
      </c>
      <c r="BG865" s="214">
        <f>IF(N865="zákl. přenesená",J865,0)</f>
        <v>0</v>
      </c>
      <c r="BH865" s="214">
        <f>IF(N865="sníž. přenesená",J865,0)</f>
        <v>0</v>
      </c>
      <c r="BI865" s="214">
        <f>IF(N865="nulová",J865,0)</f>
        <v>0</v>
      </c>
      <c r="BJ865" s="18" t="s">
        <v>82</v>
      </c>
      <c r="BK865" s="214">
        <f>ROUND(I865*H865,2)</f>
        <v>0</v>
      </c>
      <c r="BL865" s="18" t="s">
        <v>233</v>
      </c>
      <c r="BM865" s="213" t="s">
        <v>873</v>
      </c>
    </row>
    <row r="866" spans="1:65" s="12" customFormat="1" ht="22.9" customHeight="1">
      <c r="B866" s="185"/>
      <c r="C866" s="186"/>
      <c r="D866" s="187" t="s">
        <v>73</v>
      </c>
      <c r="E866" s="199" t="s">
        <v>874</v>
      </c>
      <c r="F866" s="199" t="s">
        <v>875</v>
      </c>
      <c r="G866" s="186"/>
      <c r="H866" s="186"/>
      <c r="I866" s="189"/>
      <c r="J866" s="200">
        <f>BK866</f>
        <v>0</v>
      </c>
      <c r="K866" s="186"/>
      <c r="L866" s="191"/>
      <c r="M866" s="192"/>
      <c r="N866" s="193"/>
      <c r="O866" s="193"/>
      <c r="P866" s="194">
        <f>SUM(P867:P894)</f>
        <v>0</v>
      </c>
      <c r="Q866" s="193"/>
      <c r="R866" s="194">
        <f>SUM(R867:R894)</f>
        <v>9.0617729999999994E-2</v>
      </c>
      <c r="S866" s="193"/>
      <c r="T866" s="195">
        <f>SUM(T867:T894)</f>
        <v>0</v>
      </c>
      <c r="AR866" s="196" t="s">
        <v>84</v>
      </c>
      <c r="AT866" s="197" t="s">
        <v>73</v>
      </c>
      <c r="AU866" s="197" t="s">
        <v>82</v>
      </c>
      <c r="AY866" s="196" t="s">
        <v>140</v>
      </c>
      <c r="BK866" s="198">
        <f>SUM(BK867:BK894)</f>
        <v>0</v>
      </c>
    </row>
    <row r="867" spans="1:65" s="2" customFormat="1" ht="24" customHeight="1">
      <c r="A867" s="35"/>
      <c r="B867" s="36"/>
      <c r="C867" s="201" t="s">
        <v>876</v>
      </c>
      <c r="D867" s="201" t="s">
        <v>143</v>
      </c>
      <c r="E867" s="202" t="s">
        <v>877</v>
      </c>
      <c r="F867" s="203" t="s">
        <v>878</v>
      </c>
      <c r="G867" s="204" t="s">
        <v>165</v>
      </c>
      <c r="H867" s="205">
        <v>575.952</v>
      </c>
      <c r="I867" s="206"/>
      <c r="J867" s="207">
        <f>ROUND(I867*H867,2)</f>
        <v>0</v>
      </c>
      <c r="K867" s="208"/>
      <c r="L867" s="40"/>
      <c r="M867" s="209" t="s">
        <v>1</v>
      </c>
      <c r="N867" s="210" t="s">
        <v>39</v>
      </c>
      <c r="O867" s="72"/>
      <c r="P867" s="211">
        <f>O867*H867</f>
        <v>0</v>
      </c>
      <c r="Q867" s="211">
        <v>1.3999999999999999E-4</v>
      </c>
      <c r="R867" s="211">
        <f>Q867*H867</f>
        <v>8.0633279999999988E-2</v>
      </c>
      <c r="S867" s="211">
        <v>0</v>
      </c>
      <c r="T867" s="212">
        <f>S867*H867</f>
        <v>0</v>
      </c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R867" s="213" t="s">
        <v>233</v>
      </c>
      <c r="AT867" s="213" t="s">
        <v>143</v>
      </c>
      <c r="AU867" s="213" t="s">
        <v>84</v>
      </c>
      <c r="AY867" s="18" t="s">
        <v>140</v>
      </c>
      <c r="BE867" s="214">
        <f>IF(N867="základní",J867,0)</f>
        <v>0</v>
      </c>
      <c r="BF867" s="214">
        <f>IF(N867="snížená",J867,0)</f>
        <v>0</v>
      </c>
      <c r="BG867" s="214">
        <f>IF(N867="zákl. přenesená",J867,0)</f>
        <v>0</v>
      </c>
      <c r="BH867" s="214">
        <f>IF(N867="sníž. přenesená",J867,0)</f>
        <v>0</v>
      </c>
      <c r="BI867" s="214">
        <f>IF(N867="nulová",J867,0)</f>
        <v>0</v>
      </c>
      <c r="BJ867" s="18" t="s">
        <v>82</v>
      </c>
      <c r="BK867" s="214">
        <f>ROUND(I867*H867,2)</f>
        <v>0</v>
      </c>
      <c r="BL867" s="18" t="s">
        <v>233</v>
      </c>
      <c r="BM867" s="213" t="s">
        <v>879</v>
      </c>
    </row>
    <row r="868" spans="1:65" s="13" customFormat="1" ht="11.25">
      <c r="B868" s="215"/>
      <c r="C868" s="216"/>
      <c r="D868" s="217" t="s">
        <v>149</v>
      </c>
      <c r="E868" s="218" t="s">
        <v>1</v>
      </c>
      <c r="F868" s="219" t="s">
        <v>880</v>
      </c>
      <c r="G868" s="216"/>
      <c r="H868" s="218" t="s">
        <v>1</v>
      </c>
      <c r="I868" s="220"/>
      <c r="J868" s="216"/>
      <c r="K868" s="216"/>
      <c r="L868" s="221"/>
      <c r="M868" s="222"/>
      <c r="N868" s="223"/>
      <c r="O868" s="223"/>
      <c r="P868" s="223"/>
      <c r="Q868" s="223"/>
      <c r="R868" s="223"/>
      <c r="S868" s="223"/>
      <c r="T868" s="224"/>
      <c r="AT868" s="225" t="s">
        <v>149</v>
      </c>
      <c r="AU868" s="225" t="s">
        <v>84</v>
      </c>
      <c r="AV868" s="13" t="s">
        <v>82</v>
      </c>
      <c r="AW868" s="13" t="s">
        <v>31</v>
      </c>
      <c r="AX868" s="13" t="s">
        <v>74</v>
      </c>
      <c r="AY868" s="225" t="s">
        <v>140</v>
      </c>
    </row>
    <row r="869" spans="1:65" s="14" customFormat="1" ht="11.25">
      <c r="B869" s="226"/>
      <c r="C869" s="227"/>
      <c r="D869" s="217" t="s">
        <v>149</v>
      </c>
      <c r="E869" s="228" t="s">
        <v>1</v>
      </c>
      <c r="F869" s="229" t="s">
        <v>881</v>
      </c>
      <c r="G869" s="227"/>
      <c r="H869" s="230">
        <v>307.49599999999998</v>
      </c>
      <c r="I869" s="231"/>
      <c r="J869" s="227"/>
      <c r="K869" s="227"/>
      <c r="L869" s="232"/>
      <c r="M869" s="233"/>
      <c r="N869" s="234"/>
      <c r="O869" s="234"/>
      <c r="P869" s="234"/>
      <c r="Q869" s="234"/>
      <c r="R869" s="234"/>
      <c r="S869" s="234"/>
      <c r="T869" s="235"/>
      <c r="AT869" s="236" t="s">
        <v>149</v>
      </c>
      <c r="AU869" s="236" t="s">
        <v>84</v>
      </c>
      <c r="AV869" s="14" t="s">
        <v>84</v>
      </c>
      <c r="AW869" s="14" t="s">
        <v>31</v>
      </c>
      <c r="AX869" s="14" t="s">
        <v>74</v>
      </c>
      <c r="AY869" s="236" t="s">
        <v>140</v>
      </c>
    </row>
    <row r="870" spans="1:65" s="13" customFormat="1" ht="11.25">
      <c r="B870" s="215"/>
      <c r="C870" s="216"/>
      <c r="D870" s="217" t="s">
        <v>149</v>
      </c>
      <c r="E870" s="218" t="s">
        <v>1</v>
      </c>
      <c r="F870" s="219" t="s">
        <v>175</v>
      </c>
      <c r="G870" s="216"/>
      <c r="H870" s="218" t="s">
        <v>1</v>
      </c>
      <c r="I870" s="220"/>
      <c r="J870" s="216"/>
      <c r="K870" s="216"/>
      <c r="L870" s="221"/>
      <c r="M870" s="222"/>
      <c r="N870" s="223"/>
      <c r="O870" s="223"/>
      <c r="P870" s="223"/>
      <c r="Q870" s="223"/>
      <c r="R870" s="223"/>
      <c r="S870" s="223"/>
      <c r="T870" s="224"/>
      <c r="AT870" s="225" t="s">
        <v>149</v>
      </c>
      <c r="AU870" s="225" t="s">
        <v>84</v>
      </c>
      <c r="AV870" s="13" t="s">
        <v>82</v>
      </c>
      <c r="AW870" s="13" t="s">
        <v>31</v>
      </c>
      <c r="AX870" s="13" t="s">
        <v>74</v>
      </c>
      <c r="AY870" s="225" t="s">
        <v>140</v>
      </c>
    </row>
    <row r="871" spans="1:65" s="14" customFormat="1" ht="11.25">
      <c r="B871" s="226"/>
      <c r="C871" s="227"/>
      <c r="D871" s="217" t="s">
        <v>149</v>
      </c>
      <c r="E871" s="228" t="s">
        <v>1</v>
      </c>
      <c r="F871" s="229" t="s">
        <v>882</v>
      </c>
      <c r="G871" s="227"/>
      <c r="H871" s="230">
        <v>3.94</v>
      </c>
      <c r="I871" s="231"/>
      <c r="J871" s="227"/>
      <c r="K871" s="227"/>
      <c r="L871" s="232"/>
      <c r="M871" s="233"/>
      <c r="N871" s="234"/>
      <c r="O871" s="234"/>
      <c r="P871" s="234"/>
      <c r="Q871" s="234"/>
      <c r="R871" s="234"/>
      <c r="S871" s="234"/>
      <c r="T871" s="235"/>
      <c r="AT871" s="236" t="s">
        <v>149</v>
      </c>
      <c r="AU871" s="236" t="s">
        <v>84</v>
      </c>
      <c r="AV871" s="14" t="s">
        <v>84</v>
      </c>
      <c r="AW871" s="14" t="s">
        <v>31</v>
      </c>
      <c r="AX871" s="14" t="s">
        <v>74</v>
      </c>
      <c r="AY871" s="236" t="s">
        <v>140</v>
      </c>
    </row>
    <row r="872" spans="1:65" s="13" customFormat="1" ht="11.25">
      <c r="B872" s="215"/>
      <c r="C872" s="216"/>
      <c r="D872" s="217" t="s">
        <v>149</v>
      </c>
      <c r="E872" s="218" t="s">
        <v>1</v>
      </c>
      <c r="F872" s="219" t="s">
        <v>531</v>
      </c>
      <c r="G872" s="216"/>
      <c r="H872" s="218" t="s">
        <v>1</v>
      </c>
      <c r="I872" s="220"/>
      <c r="J872" s="216"/>
      <c r="K872" s="216"/>
      <c r="L872" s="221"/>
      <c r="M872" s="222"/>
      <c r="N872" s="223"/>
      <c r="O872" s="223"/>
      <c r="P872" s="223"/>
      <c r="Q872" s="223"/>
      <c r="R872" s="223"/>
      <c r="S872" s="223"/>
      <c r="T872" s="224"/>
      <c r="AT872" s="225" t="s">
        <v>149</v>
      </c>
      <c r="AU872" s="225" t="s">
        <v>84</v>
      </c>
      <c r="AV872" s="13" t="s">
        <v>82</v>
      </c>
      <c r="AW872" s="13" t="s">
        <v>31</v>
      </c>
      <c r="AX872" s="13" t="s">
        <v>74</v>
      </c>
      <c r="AY872" s="225" t="s">
        <v>140</v>
      </c>
    </row>
    <row r="873" spans="1:65" s="14" customFormat="1" ht="11.25">
      <c r="B873" s="226"/>
      <c r="C873" s="227"/>
      <c r="D873" s="217" t="s">
        <v>149</v>
      </c>
      <c r="E873" s="228" t="s">
        <v>1</v>
      </c>
      <c r="F873" s="229" t="s">
        <v>883</v>
      </c>
      <c r="G873" s="227"/>
      <c r="H873" s="230">
        <v>92.275999999999996</v>
      </c>
      <c r="I873" s="231"/>
      <c r="J873" s="227"/>
      <c r="K873" s="227"/>
      <c r="L873" s="232"/>
      <c r="M873" s="233"/>
      <c r="N873" s="234"/>
      <c r="O873" s="234"/>
      <c r="P873" s="234"/>
      <c r="Q873" s="234"/>
      <c r="R873" s="234"/>
      <c r="S873" s="234"/>
      <c r="T873" s="235"/>
      <c r="AT873" s="236" t="s">
        <v>149</v>
      </c>
      <c r="AU873" s="236" t="s">
        <v>84</v>
      </c>
      <c r="AV873" s="14" t="s">
        <v>84</v>
      </c>
      <c r="AW873" s="14" t="s">
        <v>31</v>
      </c>
      <c r="AX873" s="14" t="s">
        <v>74</v>
      </c>
      <c r="AY873" s="236" t="s">
        <v>140</v>
      </c>
    </row>
    <row r="874" spans="1:65" s="13" customFormat="1" ht="11.25">
      <c r="B874" s="215"/>
      <c r="C874" s="216"/>
      <c r="D874" s="217" t="s">
        <v>149</v>
      </c>
      <c r="E874" s="218" t="s">
        <v>1</v>
      </c>
      <c r="F874" s="219" t="s">
        <v>805</v>
      </c>
      <c r="G874" s="216"/>
      <c r="H874" s="218" t="s">
        <v>1</v>
      </c>
      <c r="I874" s="220"/>
      <c r="J874" s="216"/>
      <c r="K874" s="216"/>
      <c r="L874" s="221"/>
      <c r="M874" s="222"/>
      <c r="N874" s="223"/>
      <c r="O874" s="223"/>
      <c r="P874" s="223"/>
      <c r="Q874" s="223"/>
      <c r="R874" s="223"/>
      <c r="S874" s="223"/>
      <c r="T874" s="224"/>
      <c r="AT874" s="225" t="s">
        <v>149</v>
      </c>
      <c r="AU874" s="225" t="s">
        <v>84</v>
      </c>
      <c r="AV874" s="13" t="s">
        <v>82</v>
      </c>
      <c r="AW874" s="13" t="s">
        <v>31</v>
      </c>
      <c r="AX874" s="13" t="s">
        <v>74</v>
      </c>
      <c r="AY874" s="225" t="s">
        <v>140</v>
      </c>
    </row>
    <row r="875" spans="1:65" s="13" customFormat="1" ht="11.25">
      <c r="B875" s="215"/>
      <c r="C875" s="216"/>
      <c r="D875" s="217" t="s">
        <v>149</v>
      </c>
      <c r="E875" s="218" t="s">
        <v>1</v>
      </c>
      <c r="F875" s="219" t="s">
        <v>806</v>
      </c>
      <c r="G875" s="216"/>
      <c r="H875" s="218" t="s">
        <v>1</v>
      </c>
      <c r="I875" s="220"/>
      <c r="J875" s="216"/>
      <c r="K875" s="216"/>
      <c r="L875" s="221"/>
      <c r="M875" s="222"/>
      <c r="N875" s="223"/>
      <c r="O875" s="223"/>
      <c r="P875" s="223"/>
      <c r="Q875" s="223"/>
      <c r="R875" s="223"/>
      <c r="S875" s="223"/>
      <c r="T875" s="224"/>
      <c r="AT875" s="225" t="s">
        <v>149</v>
      </c>
      <c r="AU875" s="225" t="s">
        <v>84</v>
      </c>
      <c r="AV875" s="13" t="s">
        <v>82</v>
      </c>
      <c r="AW875" s="13" t="s">
        <v>31</v>
      </c>
      <c r="AX875" s="13" t="s">
        <v>74</v>
      </c>
      <c r="AY875" s="225" t="s">
        <v>140</v>
      </c>
    </row>
    <row r="876" spans="1:65" s="14" customFormat="1" ht="11.25">
      <c r="B876" s="226"/>
      <c r="C876" s="227"/>
      <c r="D876" s="217" t="s">
        <v>149</v>
      </c>
      <c r="E876" s="228" t="s">
        <v>1</v>
      </c>
      <c r="F876" s="229" t="s">
        <v>807</v>
      </c>
      <c r="G876" s="227"/>
      <c r="H876" s="230">
        <v>7.6</v>
      </c>
      <c r="I876" s="231"/>
      <c r="J876" s="227"/>
      <c r="K876" s="227"/>
      <c r="L876" s="232"/>
      <c r="M876" s="233"/>
      <c r="N876" s="234"/>
      <c r="O876" s="234"/>
      <c r="P876" s="234"/>
      <c r="Q876" s="234"/>
      <c r="R876" s="234"/>
      <c r="S876" s="234"/>
      <c r="T876" s="235"/>
      <c r="AT876" s="236" t="s">
        <v>149</v>
      </c>
      <c r="AU876" s="236" t="s">
        <v>84</v>
      </c>
      <c r="AV876" s="14" t="s">
        <v>84</v>
      </c>
      <c r="AW876" s="14" t="s">
        <v>31</v>
      </c>
      <c r="AX876" s="14" t="s">
        <v>74</v>
      </c>
      <c r="AY876" s="236" t="s">
        <v>140</v>
      </c>
    </row>
    <row r="877" spans="1:65" s="13" customFormat="1" ht="11.25">
      <c r="B877" s="215"/>
      <c r="C877" s="216"/>
      <c r="D877" s="217" t="s">
        <v>149</v>
      </c>
      <c r="E877" s="218" t="s">
        <v>1</v>
      </c>
      <c r="F877" s="219" t="s">
        <v>547</v>
      </c>
      <c r="G877" s="216"/>
      <c r="H877" s="218" t="s">
        <v>1</v>
      </c>
      <c r="I877" s="220"/>
      <c r="J877" s="216"/>
      <c r="K877" s="216"/>
      <c r="L877" s="221"/>
      <c r="M877" s="222"/>
      <c r="N877" s="223"/>
      <c r="O877" s="223"/>
      <c r="P877" s="223"/>
      <c r="Q877" s="223"/>
      <c r="R877" s="223"/>
      <c r="S877" s="223"/>
      <c r="T877" s="224"/>
      <c r="AT877" s="225" t="s">
        <v>149</v>
      </c>
      <c r="AU877" s="225" t="s">
        <v>84</v>
      </c>
      <c r="AV877" s="13" t="s">
        <v>82</v>
      </c>
      <c r="AW877" s="13" t="s">
        <v>31</v>
      </c>
      <c r="AX877" s="13" t="s">
        <v>74</v>
      </c>
      <c r="AY877" s="225" t="s">
        <v>140</v>
      </c>
    </row>
    <row r="878" spans="1:65" s="14" customFormat="1" ht="11.25">
      <c r="B878" s="226"/>
      <c r="C878" s="227"/>
      <c r="D878" s="217" t="s">
        <v>149</v>
      </c>
      <c r="E878" s="228" t="s">
        <v>1</v>
      </c>
      <c r="F878" s="229" t="s">
        <v>808</v>
      </c>
      <c r="G878" s="227"/>
      <c r="H878" s="230">
        <v>1.52</v>
      </c>
      <c r="I878" s="231"/>
      <c r="J878" s="227"/>
      <c r="K878" s="227"/>
      <c r="L878" s="232"/>
      <c r="M878" s="233"/>
      <c r="N878" s="234"/>
      <c r="O878" s="234"/>
      <c r="P878" s="234"/>
      <c r="Q878" s="234"/>
      <c r="R878" s="234"/>
      <c r="S878" s="234"/>
      <c r="T878" s="235"/>
      <c r="AT878" s="236" t="s">
        <v>149</v>
      </c>
      <c r="AU878" s="236" t="s">
        <v>84</v>
      </c>
      <c r="AV878" s="14" t="s">
        <v>84</v>
      </c>
      <c r="AW878" s="14" t="s">
        <v>31</v>
      </c>
      <c r="AX878" s="14" t="s">
        <v>74</v>
      </c>
      <c r="AY878" s="236" t="s">
        <v>140</v>
      </c>
    </row>
    <row r="879" spans="1:65" s="13" customFormat="1" ht="11.25">
      <c r="B879" s="215"/>
      <c r="C879" s="216"/>
      <c r="D879" s="217" t="s">
        <v>149</v>
      </c>
      <c r="E879" s="218" t="s">
        <v>1</v>
      </c>
      <c r="F879" s="219" t="s">
        <v>153</v>
      </c>
      <c r="G879" s="216"/>
      <c r="H879" s="218" t="s">
        <v>1</v>
      </c>
      <c r="I879" s="220"/>
      <c r="J879" s="216"/>
      <c r="K879" s="216"/>
      <c r="L879" s="221"/>
      <c r="M879" s="222"/>
      <c r="N879" s="223"/>
      <c r="O879" s="223"/>
      <c r="P879" s="223"/>
      <c r="Q879" s="223"/>
      <c r="R879" s="223"/>
      <c r="S879" s="223"/>
      <c r="T879" s="224"/>
      <c r="AT879" s="225" t="s">
        <v>149</v>
      </c>
      <c r="AU879" s="225" t="s">
        <v>84</v>
      </c>
      <c r="AV879" s="13" t="s">
        <v>82</v>
      </c>
      <c r="AW879" s="13" t="s">
        <v>31</v>
      </c>
      <c r="AX879" s="13" t="s">
        <v>74</v>
      </c>
      <c r="AY879" s="225" t="s">
        <v>140</v>
      </c>
    </row>
    <row r="880" spans="1:65" s="14" customFormat="1" ht="11.25">
      <c r="B880" s="226"/>
      <c r="C880" s="227"/>
      <c r="D880" s="217" t="s">
        <v>149</v>
      </c>
      <c r="E880" s="228" t="s">
        <v>1</v>
      </c>
      <c r="F880" s="229" t="s">
        <v>809</v>
      </c>
      <c r="G880" s="227"/>
      <c r="H880" s="230">
        <v>10.8</v>
      </c>
      <c r="I880" s="231"/>
      <c r="J880" s="227"/>
      <c r="K880" s="227"/>
      <c r="L880" s="232"/>
      <c r="M880" s="233"/>
      <c r="N880" s="234"/>
      <c r="O880" s="234"/>
      <c r="P880" s="234"/>
      <c r="Q880" s="234"/>
      <c r="R880" s="234"/>
      <c r="S880" s="234"/>
      <c r="T880" s="235"/>
      <c r="AT880" s="236" t="s">
        <v>149</v>
      </c>
      <c r="AU880" s="236" t="s">
        <v>84</v>
      </c>
      <c r="AV880" s="14" t="s">
        <v>84</v>
      </c>
      <c r="AW880" s="14" t="s">
        <v>31</v>
      </c>
      <c r="AX880" s="14" t="s">
        <v>74</v>
      </c>
      <c r="AY880" s="236" t="s">
        <v>140</v>
      </c>
    </row>
    <row r="881" spans="1:65" s="13" customFormat="1" ht="11.25">
      <c r="B881" s="215"/>
      <c r="C881" s="216"/>
      <c r="D881" s="217" t="s">
        <v>149</v>
      </c>
      <c r="E881" s="218" t="s">
        <v>1</v>
      </c>
      <c r="F881" s="219" t="s">
        <v>884</v>
      </c>
      <c r="G881" s="216"/>
      <c r="H881" s="218" t="s">
        <v>1</v>
      </c>
      <c r="I881" s="220"/>
      <c r="J881" s="216"/>
      <c r="K881" s="216"/>
      <c r="L881" s="221"/>
      <c r="M881" s="222"/>
      <c r="N881" s="223"/>
      <c r="O881" s="223"/>
      <c r="P881" s="223"/>
      <c r="Q881" s="223"/>
      <c r="R881" s="223"/>
      <c r="S881" s="223"/>
      <c r="T881" s="224"/>
      <c r="AT881" s="225" t="s">
        <v>149</v>
      </c>
      <c r="AU881" s="225" t="s">
        <v>84</v>
      </c>
      <c r="AV881" s="13" t="s">
        <v>82</v>
      </c>
      <c r="AW881" s="13" t="s">
        <v>31</v>
      </c>
      <c r="AX881" s="13" t="s">
        <v>74</v>
      </c>
      <c r="AY881" s="225" t="s">
        <v>140</v>
      </c>
    </row>
    <row r="882" spans="1:65" s="14" customFormat="1" ht="11.25">
      <c r="B882" s="226"/>
      <c r="C882" s="227"/>
      <c r="D882" s="217" t="s">
        <v>149</v>
      </c>
      <c r="E882" s="228" t="s">
        <v>1</v>
      </c>
      <c r="F882" s="229" t="s">
        <v>885</v>
      </c>
      <c r="G882" s="227"/>
      <c r="H882" s="230">
        <v>152.32</v>
      </c>
      <c r="I882" s="231"/>
      <c r="J882" s="227"/>
      <c r="K882" s="227"/>
      <c r="L882" s="232"/>
      <c r="M882" s="233"/>
      <c r="N882" s="234"/>
      <c r="O882" s="234"/>
      <c r="P882" s="234"/>
      <c r="Q882" s="234"/>
      <c r="R882" s="234"/>
      <c r="S882" s="234"/>
      <c r="T882" s="235"/>
      <c r="AT882" s="236" t="s">
        <v>149</v>
      </c>
      <c r="AU882" s="236" t="s">
        <v>84</v>
      </c>
      <c r="AV882" s="14" t="s">
        <v>84</v>
      </c>
      <c r="AW882" s="14" t="s">
        <v>31</v>
      </c>
      <c r="AX882" s="14" t="s">
        <v>74</v>
      </c>
      <c r="AY882" s="236" t="s">
        <v>140</v>
      </c>
    </row>
    <row r="883" spans="1:65" s="15" customFormat="1" ht="11.25">
      <c r="B883" s="237"/>
      <c r="C883" s="238"/>
      <c r="D883" s="217" t="s">
        <v>149</v>
      </c>
      <c r="E883" s="239" t="s">
        <v>1</v>
      </c>
      <c r="F883" s="240" t="s">
        <v>155</v>
      </c>
      <c r="G883" s="238"/>
      <c r="H883" s="241">
        <v>575.952</v>
      </c>
      <c r="I883" s="242"/>
      <c r="J883" s="238"/>
      <c r="K883" s="238"/>
      <c r="L883" s="243"/>
      <c r="M883" s="244"/>
      <c r="N883" s="245"/>
      <c r="O883" s="245"/>
      <c r="P883" s="245"/>
      <c r="Q883" s="245"/>
      <c r="R883" s="245"/>
      <c r="S883" s="245"/>
      <c r="T883" s="246"/>
      <c r="AT883" s="247" t="s">
        <v>149</v>
      </c>
      <c r="AU883" s="247" t="s">
        <v>84</v>
      </c>
      <c r="AV883" s="15" t="s">
        <v>147</v>
      </c>
      <c r="AW883" s="15" t="s">
        <v>31</v>
      </c>
      <c r="AX883" s="15" t="s">
        <v>82</v>
      </c>
      <c r="AY883" s="247" t="s">
        <v>140</v>
      </c>
    </row>
    <row r="884" spans="1:65" s="2" customFormat="1" ht="24" customHeight="1">
      <c r="A884" s="35"/>
      <c r="B884" s="36"/>
      <c r="C884" s="201" t="s">
        <v>886</v>
      </c>
      <c r="D884" s="201" t="s">
        <v>143</v>
      </c>
      <c r="E884" s="202" t="s">
        <v>887</v>
      </c>
      <c r="F884" s="203" t="s">
        <v>888</v>
      </c>
      <c r="G884" s="204" t="s">
        <v>165</v>
      </c>
      <c r="H884" s="205">
        <v>10</v>
      </c>
      <c r="I884" s="206"/>
      <c r="J884" s="207">
        <f>ROUND(I884*H884,2)</f>
        <v>0</v>
      </c>
      <c r="K884" s="208"/>
      <c r="L884" s="40"/>
      <c r="M884" s="209" t="s">
        <v>1</v>
      </c>
      <c r="N884" s="210" t="s">
        <v>39</v>
      </c>
      <c r="O884" s="72"/>
      <c r="P884" s="211">
        <f>O884*H884</f>
        <v>0</v>
      </c>
      <c r="Q884" s="211">
        <v>1.2E-4</v>
      </c>
      <c r="R884" s="211">
        <f>Q884*H884</f>
        <v>1.2000000000000001E-3</v>
      </c>
      <c r="S884" s="211">
        <v>0</v>
      </c>
      <c r="T884" s="212">
        <f>S884*H884</f>
        <v>0</v>
      </c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R884" s="213" t="s">
        <v>233</v>
      </c>
      <c r="AT884" s="213" t="s">
        <v>143</v>
      </c>
      <c r="AU884" s="213" t="s">
        <v>84</v>
      </c>
      <c r="AY884" s="18" t="s">
        <v>140</v>
      </c>
      <c r="BE884" s="214">
        <f>IF(N884="základní",J884,0)</f>
        <v>0</v>
      </c>
      <c r="BF884" s="214">
        <f>IF(N884="snížená",J884,0)</f>
        <v>0</v>
      </c>
      <c r="BG884" s="214">
        <f>IF(N884="zákl. přenesená",J884,0)</f>
        <v>0</v>
      </c>
      <c r="BH884" s="214">
        <f>IF(N884="sníž. přenesená",J884,0)</f>
        <v>0</v>
      </c>
      <c r="BI884" s="214">
        <f>IF(N884="nulová",J884,0)</f>
        <v>0</v>
      </c>
      <c r="BJ884" s="18" t="s">
        <v>82</v>
      </c>
      <c r="BK884" s="214">
        <f>ROUND(I884*H884,2)</f>
        <v>0</v>
      </c>
      <c r="BL884" s="18" t="s">
        <v>233</v>
      </c>
      <c r="BM884" s="213" t="s">
        <v>889</v>
      </c>
    </row>
    <row r="885" spans="1:65" s="13" customFormat="1" ht="22.5">
      <c r="B885" s="215"/>
      <c r="C885" s="216"/>
      <c r="D885" s="217" t="s">
        <v>149</v>
      </c>
      <c r="E885" s="218" t="s">
        <v>1</v>
      </c>
      <c r="F885" s="219" t="s">
        <v>890</v>
      </c>
      <c r="G885" s="216"/>
      <c r="H885" s="218" t="s">
        <v>1</v>
      </c>
      <c r="I885" s="220"/>
      <c r="J885" s="216"/>
      <c r="K885" s="216"/>
      <c r="L885" s="221"/>
      <c r="M885" s="222"/>
      <c r="N885" s="223"/>
      <c r="O885" s="223"/>
      <c r="P885" s="223"/>
      <c r="Q885" s="223"/>
      <c r="R885" s="223"/>
      <c r="S885" s="223"/>
      <c r="T885" s="224"/>
      <c r="AT885" s="225" t="s">
        <v>149</v>
      </c>
      <c r="AU885" s="225" t="s">
        <v>84</v>
      </c>
      <c r="AV885" s="13" t="s">
        <v>82</v>
      </c>
      <c r="AW885" s="13" t="s">
        <v>31</v>
      </c>
      <c r="AX885" s="13" t="s">
        <v>74</v>
      </c>
      <c r="AY885" s="225" t="s">
        <v>140</v>
      </c>
    </row>
    <row r="886" spans="1:65" s="14" customFormat="1" ht="11.25">
      <c r="B886" s="226"/>
      <c r="C886" s="227"/>
      <c r="D886" s="217" t="s">
        <v>149</v>
      </c>
      <c r="E886" s="228" t="s">
        <v>1</v>
      </c>
      <c r="F886" s="229" t="s">
        <v>207</v>
      </c>
      <c r="G886" s="227"/>
      <c r="H886" s="230">
        <v>10</v>
      </c>
      <c r="I886" s="231"/>
      <c r="J886" s="227"/>
      <c r="K886" s="227"/>
      <c r="L886" s="232"/>
      <c r="M886" s="233"/>
      <c r="N886" s="234"/>
      <c r="O886" s="234"/>
      <c r="P886" s="234"/>
      <c r="Q886" s="234"/>
      <c r="R886" s="234"/>
      <c r="S886" s="234"/>
      <c r="T886" s="235"/>
      <c r="AT886" s="236" t="s">
        <v>149</v>
      </c>
      <c r="AU886" s="236" t="s">
        <v>84</v>
      </c>
      <c r="AV886" s="14" t="s">
        <v>84</v>
      </c>
      <c r="AW886" s="14" t="s">
        <v>31</v>
      </c>
      <c r="AX886" s="14" t="s">
        <v>74</v>
      </c>
      <c r="AY886" s="236" t="s">
        <v>140</v>
      </c>
    </row>
    <row r="887" spans="1:65" s="15" customFormat="1" ht="11.25">
      <c r="B887" s="237"/>
      <c r="C887" s="238"/>
      <c r="D887" s="217" t="s">
        <v>149</v>
      </c>
      <c r="E887" s="239" t="s">
        <v>1</v>
      </c>
      <c r="F887" s="240" t="s">
        <v>155</v>
      </c>
      <c r="G887" s="238"/>
      <c r="H887" s="241">
        <v>10</v>
      </c>
      <c r="I887" s="242"/>
      <c r="J887" s="238"/>
      <c r="K887" s="238"/>
      <c r="L887" s="243"/>
      <c r="M887" s="244"/>
      <c r="N887" s="245"/>
      <c r="O887" s="245"/>
      <c r="P887" s="245"/>
      <c r="Q887" s="245"/>
      <c r="R887" s="245"/>
      <c r="S887" s="245"/>
      <c r="T887" s="246"/>
      <c r="AT887" s="247" t="s">
        <v>149</v>
      </c>
      <c r="AU887" s="247" t="s">
        <v>84</v>
      </c>
      <c r="AV887" s="15" t="s">
        <v>147</v>
      </c>
      <c r="AW887" s="15" t="s">
        <v>31</v>
      </c>
      <c r="AX887" s="15" t="s">
        <v>82</v>
      </c>
      <c r="AY887" s="247" t="s">
        <v>140</v>
      </c>
    </row>
    <row r="888" spans="1:65" s="2" customFormat="1" ht="24" customHeight="1">
      <c r="A888" s="35"/>
      <c r="B888" s="36"/>
      <c r="C888" s="201" t="s">
        <v>891</v>
      </c>
      <c r="D888" s="201" t="s">
        <v>143</v>
      </c>
      <c r="E888" s="202" t="s">
        <v>892</v>
      </c>
      <c r="F888" s="203" t="s">
        <v>893</v>
      </c>
      <c r="G888" s="204" t="s">
        <v>165</v>
      </c>
      <c r="H888" s="205">
        <v>32.534999999999997</v>
      </c>
      <c r="I888" s="206"/>
      <c r="J888" s="207">
        <f>ROUND(I888*H888,2)</f>
        <v>0</v>
      </c>
      <c r="K888" s="208"/>
      <c r="L888" s="40"/>
      <c r="M888" s="209" t="s">
        <v>1</v>
      </c>
      <c r="N888" s="210" t="s">
        <v>39</v>
      </c>
      <c r="O888" s="72"/>
      <c r="P888" s="211">
        <f>O888*H888</f>
        <v>0</v>
      </c>
      <c r="Q888" s="211">
        <v>2.7E-4</v>
      </c>
      <c r="R888" s="211">
        <f>Q888*H888</f>
        <v>8.7844499999999992E-3</v>
      </c>
      <c r="S888" s="211">
        <v>0</v>
      </c>
      <c r="T888" s="212">
        <f>S888*H888</f>
        <v>0</v>
      </c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R888" s="213" t="s">
        <v>233</v>
      </c>
      <c r="AT888" s="213" t="s">
        <v>143</v>
      </c>
      <c r="AU888" s="213" t="s">
        <v>84</v>
      </c>
      <c r="AY888" s="18" t="s">
        <v>140</v>
      </c>
      <c r="BE888" s="214">
        <f>IF(N888="základní",J888,0)</f>
        <v>0</v>
      </c>
      <c r="BF888" s="214">
        <f>IF(N888="snížená",J888,0)</f>
        <v>0</v>
      </c>
      <c r="BG888" s="214">
        <f>IF(N888="zákl. přenesená",J888,0)</f>
        <v>0</v>
      </c>
      <c r="BH888" s="214">
        <f>IF(N888="sníž. přenesená",J888,0)</f>
        <v>0</v>
      </c>
      <c r="BI888" s="214">
        <f>IF(N888="nulová",J888,0)</f>
        <v>0</v>
      </c>
      <c r="BJ888" s="18" t="s">
        <v>82</v>
      </c>
      <c r="BK888" s="214">
        <f>ROUND(I888*H888,2)</f>
        <v>0</v>
      </c>
      <c r="BL888" s="18" t="s">
        <v>233</v>
      </c>
      <c r="BM888" s="213" t="s">
        <v>894</v>
      </c>
    </row>
    <row r="889" spans="1:65" s="13" customFormat="1" ht="11.25">
      <c r="B889" s="215"/>
      <c r="C889" s="216"/>
      <c r="D889" s="217" t="s">
        <v>149</v>
      </c>
      <c r="E889" s="218" t="s">
        <v>1</v>
      </c>
      <c r="F889" s="219" t="s">
        <v>186</v>
      </c>
      <c r="G889" s="216"/>
      <c r="H889" s="218" t="s">
        <v>1</v>
      </c>
      <c r="I889" s="220"/>
      <c r="J889" s="216"/>
      <c r="K889" s="216"/>
      <c r="L889" s="221"/>
      <c r="M889" s="222"/>
      <c r="N889" s="223"/>
      <c r="O889" s="223"/>
      <c r="P889" s="223"/>
      <c r="Q889" s="223"/>
      <c r="R889" s="223"/>
      <c r="S889" s="223"/>
      <c r="T889" s="224"/>
      <c r="AT889" s="225" t="s">
        <v>149</v>
      </c>
      <c r="AU889" s="225" t="s">
        <v>84</v>
      </c>
      <c r="AV889" s="13" t="s">
        <v>82</v>
      </c>
      <c r="AW889" s="13" t="s">
        <v>31</v>
      </c>
      <c r="AX889" s="13" t="s">
        <v>74</v>
      </c>
      <c r="AY889" s="225" t="s">
        <v>140</v>
      </c>
    </row>
    <row r="890" spans="1:65" s="14" customFormat="1" ht="11.25">
      <c r="B890" s="226"/>
      <c r="C890" s="227"/>
      <c r="D890" s="217" t="s">
        <v>149</v>
      </c>
      <c r="E890" s="228" t="s">
        <v>1</v>
      </c>
      <c r="F890" s="229" t="s">
        <v>187</v>
      </c>
      <c r="G890" s="227"/>
      <c r="H890" s="230">
        <v>5.12</v>
      </c>
      <c r="I890" s="231"/>
      <c r="J890" s="227"/>
      <c r="K890" s="227"/>
      <c r="L890" s="232"/>
      <c r="M890" s="233"/>
      <c r="N890" s="234"/>
      <c r="O890" s="234"/>
      <c r="P890" s="234"/>
      <c r="Q890" s="234"/>
      <c r="R890" s="234"/>
      <c r="S890" s="234"/>
      <c r="T890" s="235"/>
      <c r="AT890" s="236" t="s">
        <v>149</v>
      </c>
      <c r="AU890" s="236" t="s">
        <v>84</v>
      </c>
      <c r="AV890" s="14" t="s">
        <v>84</v>
      </c>
      <c r="AW890" s="14" t="s">
        <v>31</v>
      </c>
      <c r="AX890" s="14" t="s">
        <v>74</v>
      </c>
      <c r="AY890" s="236" t="s">
        <v>140</v>
      </c>
    </row>
    <row r="891" spans="1:65" s="14" customFormat="1" ht="11.25">
      <c r="B891" s="226"/>
      <c r="C891" s="227"/>
      <c r="D891" s="217" t="s">
        <v>149</v>
      </c>
      <c r="E891" s="228" t="s">
        <v>1</v>
      </c>
      <c r="F891" s="229" t="s">
        <v>188</v>
      </c>
      <c r="G891" s="227"/>
      <c r="H891" s="230">
        <v>8.375</v>
      </c>
      <c r="I891" s="231"/>
      <c r="J891" s="227"/>
      <c r="K891" s="227"/>
      <c r="L891" s="232"/>
      <c r="M891" s="233"/>
      <c r="N891" s="234"/>
      <c r="O891" s="234"/>
      <c r="P891" s="234"/>
      <c r="Q891" s="234"/>
      <c r="R891" s="234"/>
      <c r="S891" s="234"/>
      <c r="T891" s="235"/>
      <c r="AT891" s="236" t="s">
        <v>149</v>
      </c>
      <c r="AU891" s="236" t="s">
        <v>84</v>
      </c>
      <c r="AV891" s="14" t="s">
        <v>84</v>
      </c>
      <c r="AW891" s="14" t="s">
        <v>31</v>
      </c>
      <c r="AX891" s="14" t="s">
        <v>74</v>
      </c>
      <c r="AY891" s="236" t="s">
        <v>140</v>
      </c>
    </row>
    <row r="892" spans="1:65" s="13" customFormat="1" ht="11.25">
      <c r="B892" s="215"/>
      <c r="C892" s="216"/>
      <c r="D892" s="217" t="s">
        <v>149</v>
      </c>
      <c r="E892" s="218" t="s">
        <v>1</v>
      </c>
      <c r="F892" s="219" t="s">
        <v>167</v>
      </c>
      <c r="G892" s="216"/>
      <c r="H892" s="218" t="s">
        <v>1</v>
      </c>
      <c r="I892" s="220"/>
      <c r="J892" s="216"/>
      <c r="K892" s="216"/>
      <c r="L892" s="221"/>
      <c r="M892" s="222"/>
      <c r="N892" s="223"/>
      <c r="O892" s="223"/>
      <c r="P892" s="223"/>
      <c r="Q892" s="223"/>
      <c r="R892" s="223"/>
      <c r="S892" s="223"/>
      <c r="T892" s="224"/>
      <c r="AT892" s="225" t="s">
        <v>149</v>
      </c>
      <c r="AU892" s="225" t="s">
        <v>84</v>
      </c>
      <c r="AV892" s="13" t="s">
        <v>82</v>
      </c>
      <c r="AW892" s="13" t="s">
        <v>31</v>
      </c>
      <c r="AX892" s="13" t="s">
        <v>74</v>
      </c>
      <c r="AY892" s="225" t="s">
        <v>140</v>
      </c>
    </row>
    <row r="893" spans="1:65" s="14" customFormat="1" ht="11.25">
      <c r="B893" s="226"/>
      <c r="C893" s="227"/>
      <c r="D893" s="217" t="s">
        <v>149</v>
      </c>
      <c r="E893" s="228" t="s">
        <v>1</v>
      </c>
      <c r="F893" s="229" t="s">
        <v>168</v>
      </c>
      <c r="G893" s="227"/>
      <c r="H893" s="230">
        <v>19.04</v>
      </c>
      <c r="I893" s="231"/>
      <c r="J893" s="227"/>
      <c r="K893" s="227"/>
      <c r="L893" s="232"/>
      <c r="M893" s="233"/>
      <c r="N893" s="234"/>
      <c r="O893" s="234"/>
      <c r="P893" s="234"/>
      <c r="Q893" s="234"/>
      <c r="R893" s="234"/>
      <c r="S893" s="234"/>
      <c r="T893" s="235"/>
      <c r="AT893" s="236" t="s">
        <v>149</v>
      </c>
      <c r="AU893" s="236" t="s">
        <v>84</v>
      </c>
      <c r="AV893" s="14" t="s">
        <v>84</v>
      </c>
      <c r="AW893" s="14" t="s">
        <v>31</v>
      </c>
      <c r="AX893" s="14" t="s">
        <v>74</v>
      </c>
      <c r="AY893" s="236" t="s">
        <v>140</v>
      </c>
    </row>
    <row r="894" spans="1:65" s="15" customFormat="1" ht="11.25">
      <c r="B894" s="237"/>
      <c r="C894" s="238"/>
      <c r="D894" s="217" t="s">
        <v>149</v>
      </c>
      <c r="E894" s="239" t="s">
        <v>1</v>
      </c>
      <c r="F894" s="240" t="s">
        <v>155</v>
      </c>
      <c r="G894" s="238"/>
      <c r="H894" s="241">
        <v>32.534999999999997</v>
      </c>
      <c r="I894" s="242"/>
      <c r="J894" s="238"/>
      <c r="K894" s="238"/>
      <c r="L894" s="243"/>
      <c r="M894" s="244"/>
      <c r="N894" s="245"/>
      <c r="O894" s="245"/>
      <c r="P894" s="245"/>
      <c r="Q894" s="245"/>
      <c r="R894" s="245"/>
      <c r="S894" s="245"/>
      <c r="T894" s="246"/>
      <c r="AT894" s="247" t="s">
        <v>149</v>
      </c>
      <c r="AU894" s="247" t="s">
        <v>84</v>
      </c>
      <c r="AV894" s="15" t="s">
        <v>147</v>
      </c>
      <c r="AW894" s="15" t="s">
        <v>31</v>
      </c>
      <c r="AX894" s="15" t="s">
        <v>82</v>
      </c>
      <c r="AY894" s="247" t="s">
        <v>140</v>
      </c>
    </row>
    <row r="895" spans="1:65" s="12" customFormat="1" ht="25.9" customHeight="1">
      <c r="B895" s="185"/>
      <c r="C895" s="186"/>
      <c r="D895" s="187" t="s">
        <v>73</v>
      </c>
      <c r="E895" s="188" t="s">
        <v>895</v>
      </c>
      <c r="F895" s="188" t="s">
        <v>896</v>
      </c>
      <c r="G895" s="186"/>
      <c r="H895" s="186"/>
      <c r="I895" s="189"/>
      <c r="J895" s="190">
        <f>BK895</f>
        <v>0</v>
      </c>
      <c r="K895" s="186"/>
      <c r="L895" s="191"/>
      <c r="M895" s="192"/>
      <c r="N895" s="193"/>
      <c r="O895" s="193"/>
      <c r="P895" s="194">
        <f>P896</f>
        <v>0</v>
      </c>
      <c r="Q895" s="193"/>
      <c r="R895" s="194">
        <f>R896</f>
        <v>0</v>
      </c>
      <c r="S895" s="193"/>
      <c r="T895" s="195">
        <f>T896</f>
        <v>0</v>
      </c>
      <c r="AR895" s="196" t="s">
        <v>147</v>
      </c>
      <c r="AT895" s="197" t="s">
        <v>73</v>
      </c>
      <c r="AU895" s="197" t="s">
        <v>74</v>
      </c>
      <c r="AY895" s="196" t="s">
        <v>140</v>
      </c>
      <c r="BK895" s="198">
        <f>BK896</f>
        <v>0</v>
      </c>
    </row>
    <row r="896" spans="1:65" s="12" customFormat="1" ht="22.9" customHeight="1">
      <c r="B896" s="185"/>
      <c r="C896" s="186"/>
      <c r="D896" s="187" t="s">
        <v>73</v>
      </c>
      <c r="E896" s="199" t="s">
        <v>897</v>
      </c>
      <c r="F896" s="199" t="s">
        <v>898</v>
      </c>
      <c r="G896" s="186"/>
      <c r="H896" s="186"/>
      <c r="I896" s="189"/>
      <c r="J896" s="200">
        <f>BK896</f>
        <v>0</v>
      </c>
      <c r="K896" s="186"/>
      <c r="L896" s="191"/>
      <c r="M896" s="192"/>
      <c r="N896" s="193"/>
      <c r="O896" s="193"/>
      <c r="P896" s="194">
        <f>P897</f>
        <v>0</v>
      </c>
      <c r="Q896" s="193"/>
      <c r="R896" s="194">
        <f>R897</f>
        <v>0</v>
      </c>
      <c r="S896" s="193"/>
      <c r="T896" s="195">
        <f>T897</f>
        <v>0</v>
      </c>
      <c r="AR896" s="196" t="s">
        <v>147</v>
      </c>
      <c r="AT896" s="197" t="s">
        <v>73</v>
      </c>
      <c r="AU896" s="197" t="s">
        <v>82</v>
      </c>
      <c r="AY896" s="196" t="s">
        <v>140</v>
      </c>
      <c r="BK896" s="198">
        <f>BK897</f>
        <v>0</v>
      </c>
    </row>
    <row r="897" spans="1:65" s="2" customFormat="1" ht="16.5" customHeight="1">
      <c r="A897" s="35"/>
      <c r="B897" s="36"/>
      <c r="C897" s="201" t="s">
        <v>899</v>
      </c>
      <c r="D897" s="201" t="s">
        <v>143</v>
      </c>
      <c r="E897" s="202" t="s">
        <v>900</v>
      </c>
      <c r="F897" s="203" t="s">
        <v>901</v>
      </c>
      <c r="G897" s="204" t="s">
        <v>902</v>
      </c>
      <c r="H897" s="205">
        <v>14</v>
      </c>
      <c r="I897" s="206"/>
      <c r="J897" s="207">
        <f>ROUND(I897*H897,2)</f>
        <v>0</v>
      </c>
      <c r="K897" s="208"/>
      <c r="L897" s="40"/>
      <c r="M897" s="209" t="s">
        <v>1</v>
      </c>
      <c r="N897" s="210" t="s">
        <v>39</v>
      </c>
      <c r="O897" s="72"/>
      <c r="P897" s="211">
        <f>O897*H897</f>
        <v>0</v>
      </c>
      <c r="Q897" s="211">
        <v>0</v>
      </c>
      <c r="R897" s="211">
        <f>Q897*H897</f>
        <v>0</v>
      </c>
      <c r="S897" s="211">
        <v>0</v>
      </c>
      <c r="T897" s="212">
        <f>S897*H897</f>
        <v>0</v>
      </c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R897" s="213" t="s">
        <v>903</v>
      </c>
      <c r="AT897" s="213" t="s">
        <v>143</v>
      </c>
      <c r="AU897" s="213" t="s">
        <v>84</v>
      </c>
      <c r="AY897" s="18" t="s">
        <v>140</v>
      </c>
      <c r="BE897" s="214">
        <f>IF(N897="základní",J897,0)</f>
        <v>0</v>
      </c>
      <c r="BF897" s="214">
        <f>IF(N897="snížená",J897,0)</f>
        <v>0</v>
      </c>
      <c r="BG897" s="214">
        <f>IF(N897="zákl. přenesená",J897,0)</f>
        <v>0</v>
      </c>
      <c r="BH897" s="214">
        <f>IF(N897="sníž. přenesená",J897,0)</f>
        <v>0</v>
      </c>
      <c r="BI897" s="214">
        <f>IF(N897="nulová",J897,0)</f>
        <v>0</v>
      </c>
      <c r="BJ897" s="18" t="s">
        <v>82</v>
      </c>
      <c r="BK897" s="214">
        <f>ROUND(I897*H897,2)</f>
        <v>0</v>
      </c>
      <c r="BL897" s="18" t="s">
        <v>903</v>
      </c>
      <c r="BM897" s="213" t="s">
        <v>904</v>
      </c>
    </row>
    <row r="898" spans="1:65" s="12" customFormat="1" ht="25.9" customHeight="1">
      <c r="B898" s="185"/>
      <c r="C898" s="186"/>
      <c r="D898" s="187" t="s">
        <v>73</v>
      </c>
      <c r="E898" s="188" t="s">
        <v>905</v>
      </c>
      <c r="F898" s="188" t="s">
        <v>906</v>
      </c>
      <c r="G898" s="186"/>
      <c r="H898" s="186"/>
      <c r="I898" s="189"/>
      <c r="J898" s="190">
        <f>BK898</f>
        <v>0</v>
      </c>
      <c r="K898" s="186"/>
      <c r="L898" s="191"/>
      <c r="M898" s="192"/>
      <c r="N898" s="193"/>
      <c r="O898" s="193"/>
      <c r="P898" s="194">
        <f>P899+P901+P911+P913+P915</f>
        <v>0</v>
      </c>
      <c r="Q898" s="193"/>
      <c r="R898" s="194">
        <f>R899+R901+R911+R913+R915</f>
        <v>0</v>
      </c>
      <c r="S898" s="193"/>
      <c r="T898" s="195">
        <f>T899+T901+T911+T913+T915</f>
        <v>0</v>
      </c>
      <c r="AR898" s="196" t="s">
        <v>177</v>
      </c>
      <c r="AT898" s="197" t="s">
        <v>73</v>
      </c>
      <c r="AU898" s="197" t="s">
        <v>74</v>
      </c>
      <c r="AY898" s="196" t="s">
        <v>140</v>
      </c>
      <c r="BK898" s="198">
        <f>BK899+BK901+BK911+BK913+BK915</f>
        <v>0</v>
      </c>
    </row>
    <row r="899" spans="1:65" s="12" customFormat="1" ht="22.9" customHeight="1">
      <c r="B899" s="185"/>
      <c r="C899" s="186"/>
      <c r="D899" s="187" t="s">
        <v>73</v>
      </c>
      <c r="E899" s="199" t="s">
        <v>907</v>
      </c>
      <c r="F899" s="199" t="s">
        <v>908</v>
      </c>
      <c r="G899" s="186"/>
      <c r="H899" s="186"/>
      <c r="I899" s="189"/>
      <c r="J899" s="200">
        <f>BK899</f>
        <v>0</v>
      </c>
      <c r="K899" s="186"/>
      <c r="L899" s="191"/>
      <c r="M899" s="192"/>
      <c r="N899" s="193"/>
      <c r="O899" s="193"/>
      <c r="P899" s="194">
        <f>P900</f>
        <v>0</v>
      </c>
      <c r="Q899" s="193"/>
      <c r="R899" s="194">
        <f>R900</f>
        <v>0</v>
      </c>
      <c r="S899" s="193"/>
      <c r="T899" s="195">
        <f>T900</f>
        <v>0</v>
      </c>
      <c r="AR899" s="196" t="s">
        <v>177</v>
      </c>
      <c r="AT899" s="197" t="s">
        <v>73</v>
      </c>
      <c r="AU899" s="197" t="s">
        <v>82</v>
      </c>
      <c r="AY899" s="196" t="s">
        <v>140</v>
      </c>
      <c r="BK899" s="198">
        <f>BK900</f>
        <v>0</v>
      </c>
    </row>
    <row r="900" spans="1:65" s="2" customFormat="1" ht="16.5" customHeight="1">
      <c r="A900" s="35"/>
      <c r="B900" s="36"/>
      <c r="C900" s="201" t="s">
        <v>909</v>
      </c>
      <c r="D900" s="201" t="s">
        <v>143</v>
      </c>
      <c r="E900" s="202" t="s">
        <v>910</v>
      </c>
      <c r="F900" s="203" t="s">
        <v>911</v>
      </c>
      <c r="G900" s="204" t="s">
        <v>386</v>
      </c>
      <c r="H900" s="205">
        <v>1</v>
      </c>
      <c r="I900" s="206"/>
      <c r="J900" s="207">
        <f>ROUND(I900*H900,2)</f>
        <v>0</v>
      </c>
      <c r="K900" s="208"/>
      <c r="L900" s="40"/>
      <c r="M900" s="209" t="s">
        <v>1</v>
      </c>
      <c r="N900" s="210" t="s">
        <v>39</v>
      </c>
      <c r="O900" s="72"/>
      <c r="P900" s="211">
        <f>O900*H900</f>
        <v>0</v>
      </c>
      <c r="Q900" s="211">
        <v>0</v>
      </c>
      <c r="R900" s="211">
        <f>Q900*H900</f>
        <v>0</v>
      </c>
      <c r="S900" s="211">
        <v>0</v>
      </c>
      <c r="T900" s="212">
        <f>S900*H900</f>
        <v>0</v>
      </c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R900" s="213" t="s">
        <v>903</v>
      </c>
      <c r="AT900" s="213" t="s">
        <v>143</v>
      </c>
      <c r="AU900" s="213" t="s">
        <v>84</v>
      </c>
      <c r="AY900" s="18" t="s">
        <v>140</v>
      </c>
      <c r="BE900" s="214">
        <f>IF(N900="základní",J900,0)</f>
        <v>0</v>
      </c>
      <c r="BF900" s="214">
        <f>IF(N900="snížená",J900,0)</f>
        <v>0</v>
      </c>
      <c r="BG900" s="214">
        <f>IF(N900="zákl. přenesená",J900,0)</f>
        <v>0</v>
      </c>
      <c r="BH900" s="214">
        <f>IF(N900="sníž. přenesená",J900,0)</f>
        <v>0</v>
      </c>
      <c r="BI900" s="214">
        <f>IF(N900="nulová",J900,0)</f>
        <v>0</v>
      </c>
      <c r="BJ900" s="18" t="s">
        <v>82</v>
      </c>
      <c r="BK900" s="214">
        <f>ROUND(I900*H900,2)</f>
        <v>0</v>
      </c>
      <c r="BL900" s="18" t="s">
        <v>903</v>
      </c>
      <c r="BM900" s="213" t="s">
        <v>912</v>
      </c>
    </row>
    <row r="901" spans="1:65" s="12" customFormat="1" ht="22.9" customHeight="1">
      <c r="B901" s="185"/>
      <c r="C901" s="186"/>
      <c r="D901" s="187" t="s">
        <v>73</v>
      </c>
      <c r="E901" s="199" t="s">
        <v>913</v>
      </c>
      <c r="F901" s="199" t="s">
        <v>914</v>
      </c>
      <c r="G901" s="186"/>
      <c r="H901" s="186"/>
      <c r="I901" s="189"/>
      <c r="J901" s="200">
        <f>BK901</f>
        <v>0</v>
      </c>
      <c r="K901" s="186"/>
      <c r="L901" s="191"/>
      <c r="M901" s="192"/>
      <c r="N901" s="193"/>
      <c r="O901" s="193"/>
      <c r="P901" s="194">
        <f>SUM(P902:P910)</f>
        <v>0</v>
      </c>
      <c r="Q901" s="193"/>
      <c r="R901" s="194">
        <f>SUM(R902:R910)</f>
        <v>0</v>
      </c>
      <c r="S901" s="193"/>
      <c r="T901" s="195">
        <f>SUM(T902:T910)</f>
        <v>0</v>
      </c>
      <c r="AR901" s="196" t="s">
        <v>177</v>
      </c>
      <c r="AT901" s="197" t="s">
        <v>73</v>
      </c>
      <c r="AU901" s="197" t="s">
        <v>82</v>
      </c>
      <c r="AY901" s="196" t="s">
        <v>140</v>
      </c>
      <c r="BK901" s="198">
        <f>SUM(BK902:BK910)</f>
        <v>0</v>
      </c>
    </row>
    <row r="902" spans="1:65" s="2" customFormat="1" ht="16.5" customHeight="1">
      <c r="A902" s="35"/>
      <c r="B902" s="36"/>
      <c r="C902" s="201" t="s">
        <v>915</v>
      </c>
      <c r="D902" s="201" t="s">
        <v>143</v>
      </c>
      <c r="E902" s="202" t="s">
        <v>916</v>
      </c>
      <c r="F902" s="203" t="s">
        <v>917</v>
      </c>
      <c r="G902" s="204" t="s">
        <v>386</v>
      </c>
      <c r="H902" s="205">
        <v>1</v>
      </c>
      <c r="I902" s="206"/>
      <c r="J902" s="207">
        <f>ROUND(I902*H902,2)</f>
        <v>0</v>
      </c>
      <c r="K902" s="208"/>
      <c r="L902" s="40"/>
      <c r="M902" s="209" t="s">
        <v>1</v>
      </c>
      <c r="N902" s="210" t="s">
        <v>39</v>
      </c>
      <c r="O902" s="72"/>
      <c r="P902" s="211">
        <f>O902*H902</f>
        <v>0</v>
      </c>
      <c r="Q902" s="211">
        <v>0</v>
      </c>
      <c r="R902" s="211">
        <f>Q902*H902</f>
        <v>0</v>
      </c>
      <c r="S902" s="211">
        <v>0</v>
      </c>
      <c r="T902" s="212">
        <f>S902*H902</f>
        <v>0</v>
      </c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R902" s="213" t="s">
        <v>903</v>
      </c>
      <c r="AT902" s="213" t="s">
        <v>143</v>
      </c>
      <c r="AU902" s="213" t="s">
        <v>84</v>
      </c>
      <c r="AY902" s="18" t="s">
        <v>140</v>
      </c>
      <c r="BE902" s="214">
        <f>IF(N902="základní",J902,0)</f>
        <v>0</v>
      </c>
      <c r="BF902" s="214">
        <f>IF(N902="snížená",J902,0)</f>
        <v>0</v>
      </c>
      <c r="BG902" s="214">
        <f>IF(N902="zákl. přenesená",J902,0)</f>
        <v>0</v>
      </c>
      <c r="BH902" s="214">
        <f>IF(N902="sníž. přenesená",J902,0)</f>
        <v>0</v>
      </c>
      <c r="BI902" s="214">
        <f>IF(N902="nulová",J902,0)</f>
        <v>0</v>
      </c>
      <c r="BJ902" s="18" t="s">
        <v>82</v>
      </c>
      <c r="BK902" s="214">
        <f>ROUND(I902*H902,2)</f>
        <v>0</v>
      </c>
      <c r="BL902" s="18" t="s">
        <v>903</v>
      </c>
      <c r="BM902" s="213" t="s">
        <v>918</v>
      </c>
    </row>
    <row r="903" spans="1:65" s="2" customFormat="1" ht="16.5" customHeight="1">
      <c r="A903" s="35"/>
      <c r="B903" s="36"/>
      <c r="C903" s="201" t="s">
        <v>919</v>
      </c>
      <c r="D903" s="201" t="s">
        <v>143</v>
      </c>
      <c r="E903" s="202" t="s">
        <v>920</v>
      </c>
      <c r="F903" s="203" t="s">
        <v>921</v>
      </c>
      <c r="G903" s="204" t="s">
        <v>922</v>
      </c>
      <c r="H903" s="205">
        <v>1200</v>
      </c>
      <c r="I903" s="206"/>
      <c r="J903" s="207">
        <f>ROUND(I903*H903,2)</f>
        <v>0</v>
      </c>
      <c r="K903" s="208"/>
      <c r="L903" s="40"/>
      <c r="M903" s="209" t="s">
        <v>1</v>
      </c>
      <c r="N903" s="210" t="s">
        <v>39</v>
      </c>
      <c r="O903" s="72"/>
      <c r="P903" s="211">
        <f>O903*H903</f>
        <v>0</v>
      </c>
      <c r="Q903" s="211">
        <v>0</v>
      </c>
      <c r="R903" s="211">
        <f>Q903*H903</f>
        <v>0</v>
      </c>
      <c r="S903" s="211">
        <v>0</v>
      </c>
      <c r="T903" s="212">
        <f>S903*H903</f>
        <v>0</v>
      </c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R903" s="213" t="s">
        <v>903</v>
      </c>
      <c r="AT903" s="213" t="s">
        <v>143</v>
      </c>
      <c r="AU903" s="213" t="s">
        <v>84</v>
      </c>
      <c r="AY903" s="18" t="s">
        <v>140</v>
      </c>
      <c r="BE903" s="214">
        <f>IF(N903="základní",J903,0)</f>
        <v>0</v>
      </c>
      <c r="BF903" s="214">
        <f>IF(N903="snížená",J903,0)</f>
        <v>0</v>
      </c>
      <c r="BG903" s="214">
        <f>IF(N903="zákl. přenesená",J903,0)</f>
        <v>0</v>
      </c>
      <c r="BH903" s="214">
        <f>IF(N903="sníž. přenesená",J903,0)</f>
        <v>0</v>
      </c>
      <c r="BI903" s="214">
        <f>IF(N903="nulová",J903,0)</f>
        <v>0</v>
      </c>
      <c r="BJ903" s="18" t="s">
        <v>82</v>
      </c>
      <c r="BK903" s="214">
        <f>ROUND(I903*H903,2)</f>
        <v>0</v>
      </c>
      <c r="BL903" s="18" t="s">
        <v>903</v>
      </c>
      <c r="BM903" s="213" t="s">
        <v>923</v>
      </c>
    </row>
    <row r="904" spans="1:65" s="13" customFormat="1" ht="11.25">
      <c r="B904" s="215"/>
      <c r="C904" s="216"/>
      <c r="D904" s="217" t="s">
        <v>149</v>
      </c>
      <c r="E904" s="218" t="s">
        <v>1</v>
      </c>
      <c r="F904" s="219" t="s">
        <v>924</v>
      </c>
      <c r="G904" s="216"/>
      <c r="H904" s="218" t="s">
        <v>1</v>
      </c>
      <c r="I904" s="220"/>
      <c r="J904" s="216"/>
      <c r="K904" s="216"/>
      <c r="L904" s="221"/>
      <c r="M904" s="222"/>
      <c r="N904" s="223"/>
      <c r="O904" s="223"/>
      <c r="P904" s="223"/>
      <c r="Q904" s="223"/>
      <c r="R904" s="223"/>
      <c r="S904" s="223"/>
      <c r="T904" s="224"/>
      <c r="AT904" s="225" t="s">
        <v>149</v>
      </c>
      <c r="AU904" s="225" t="s">
        <v>84</v>
      </c>
      <c r="AV904" s="13" t="s">
        <v>82</v>
      </c>
      <c r="AW904" s="13" t="s">
        <v>31</v>
      </c>
      <c r="AX904" s="13" t="s">
        <v>74</v>
      </c>
      <c r="AY904" s="225" t="s">
        <v>140</v>
      </c>
    </row>
    <row r="905" spans="1:65" s="14" customFormat="1" ht="11.25">
      <c r="B905" s="226"/>
      <c r="C905" s="227"/>
      <c r="D905" s="217" t="s">
        <v>149</v>
      </c>
      <c r="E905" s="228" t="s">
        <v>1</v>
      </c>
      <c r="F905" s="229" t="s">
        <v>925</v>
      </c>
      <c r="G905" s="227"/>
      <c r="H905" s="230">
        <v>1200</v>
      </c>
      <c r="I905" s="231"/>
      <c r="J905" s="227"/>
      <c r="K905" s="227"/>
      <c r="L905" s="232"/>
      <c r="M905" s="233"/>
      <c r="N905" s="234"/>
      <c r="O905" s="234"/>
      <c r="P905" s="234"/>
      <c r="Q905" s="234"/>
      <c r="R905" s="234"/>
      <c r="S905" s="234"/>
      <c r="T905" s="235"/>
      <c r="AT905" s="236" t="s">
        <v>149</v>
      </c>
      <c r="AU905" s="236" t="s">
        <v>84</v>
      </c>
      <c r="AV905" s="14" t="s">
        <v>84</v>
      </c>
      <c r="AW905" s="14" t="s">
        <v>31</v>
      </c>
      <c r="AX905" s="14" t="s">
        <v>74</v>
      </c>
      <c r="AY905" s="236" t="s">
        <v>140</v>
      </c>
    </row>
    <row r="906" spans="1:65" s="15" customFormat="1" ht="11.25">
      <c r="B906" s="237"/>
      <c r="C906" s="238"/>
      <c r="D906" s="217" t="s">
        <v>149</v>
      </c>
      <c r="E906" s="239" t="s">
        <v>1</v>
      </c>
      <c r="F906" s="240" t="s">
        <v>155</v>
      </c>
      <c r="G906" s="238"/>
      <c r="H906" s="241">
        <v>1200</v>
      </c>
      <c r="I906" s="242"/>
      <c r="J906" s="238"/>
      <c r="K906" s="238"/>
      <c r="L906" s="243"/>
      <c r="M906" s="244"/>
      <c r="N906" s="245"/>
      <c r="O906" s="245"/>
      <c r="P906" s="245"/>
      <c r="Q906" s="245"/>
      <c r="R906" s="245"/>
      <c r="S906" s="245"/>
      <c r="T906" s="246"/>
      <c r="AT906" s="247" t="s">
        <v>149</v>
      </c>
      <c r="AU906" s="247" t="s">
        <v>84</v>
      </c>
      <c r="AV906" s="15" t="s">
        <v>147</v>
      </c>
      <c r="AW906" s="15" t="s">
        <v>31</v>
      </c>
      <c r="AX906" s="15" t="s">
        <v>82</v>
      </c>
      <c r="AY906" s="247" t="s">
        <v>140</v>
      </c>
    </row>
    <row r="907" spans="1:65" s="2" customFormat="1" ht="16.5" customHeight="1">
      <c r="A907" s="35"/>
      <c r="B907" s="36"/>
      <c r="C907" s="201" t="s">
        <v>926</v>
      </c>
      <c r="D907" s="201" t="s">
        <v>143</v>
      </c>
      <c r="E907" s="202" t="s">
        <v>927</v>
      </c>
      <c r="F907" s="203" t="s">
        <v>928</v>
      </c>
      <c r="G907" s="204" t="s">
        <v>929</v>
      </c>
      <c r="H907" s="205">
        <v>46</v>
      </c>
      <c r="I907" s="206"/>
      <c r="J907" s="207">
        <f>ROUND(I907*H907,2)</f>
        <v>0</v>
      </c>
      <c r="K907" s="208"/>
      <c r="L907" s="40"/>
      <c r="M907" s="209" t="s">
        <v>1</v>
      </c>
      <c r="N907" s="210" t="s">
        <v>39</v>
      </c>
      <c r="O907" s="72"/>
      <c r="P907" s="211">
        <f>O907*H907</f>
        <v>0</v>
      </c>
      <c r="Q907" s="211">
        <v>0</v>
      </c>
      <c r="R907" s="211">
        <f>Q907*H907</f>
        <v>0</v>
      </c>
      <c r="S907" s="211">
        <v>0</v>
      </c>
      <c r="T907" s="212">
        <f>S907*H907</f>
        <v>0</v>
      </c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R907" s="213" t="s">
        <v>903</v>
      </c>
      <c r="AT907" s="213" t="s">
        <v>143</v>
      </c>
      <c r="AU907" s="213" t="s">
        <v>84</v>
      </c>
      <c r="AY907" s="18" t="s">
        <v>140</v>
      </c>
      <c r="BE907" s="214">
        <f>IF(N907="základní",J907,0)</f>
        <v>0</v>
      </c>
      <c r="BF907" s="214">
        <f>IF(N907="snížená",J907,0)</f>
        <v>0</v>
      </c>
      <c r="BG907" s="214">
        <f>IF(N907="zákl. přenesená",J907,0)</f>
        <v>0</v>
      </c>
      <c r="BH907" s="214">
        <f>IF(N907="sníž. přenesená",J907,0)</f>
        <v>0</v>
      </c>
      <c r="BI907" s="214">
        <f>IF(N907="nulová",J907,0)</f>
        <v>0</v>
      </c>
      <c r="BJ907" s="18" t="s">
        <v>82</v>
      </c>
      <c r="BK907" s="214">
        <f>ROUND(I907*H907,2)</f>
        <v>0</v>
      </c>
      <c r="BL907" s="18" t="s">
        <v>903</v>
      </c>
      <c r="BM907" s="213" t="s">
        <v>930</v>
      </c>
    </row>
    <row r="908" spans="1:65" s="14" customFormat="1" ht="11.25">
      <c r="B908" s="226"/>
      <c r="C908" s="227"/>
      <c r="D908" s="217" t="s">
        <v>149</v>
      </c>
      <c r="E908" s="228" t="s">
        <v>1</v>
      </c>
      <c r="F908" s="229" t="s">
        <v>466</v>
      </c>
      <c r="G908" s="227"/>
      <c r="H908" s="230">
        <v>46</v>
      </c>
      <c r="I908" s="231"/>
      <c r="J908" s="227"/>
      <c r="K908" s="227"/>
      <c r="L908" s="232"/>
      <c r="M908" s="233"/>
      <c r="N908" s="234"/>
      <c r="O908" s="234"/>
      <c r="P908" s="234"/>
      <c r="Q908" s="234"/>
      <c r="R908" s="234"/>
      <c r="S908" s="234"/>
      <c r="T908" s="235"/>
      <c r="AT908" s="236" t="s">
        <v>149</v>
      </c>
      <c r="AU908" s="236" t="s">
        <v>84</v>
      </c>
      <c r="AV908" s="14" t="s">
        <v>84</v>
      </c>
      <c r="AW908" s="14" t="s">
        <v>31</v>
      </c>
      <c r="AX908" s="14" t="s">
        <v>74</v>
      </c>
      <c r="AY908" s="236" t="s">
        <v>140</v>
      </c>
    </row>
    <row r="909" spans="1:65" s="15" customFormat="1" ht="11.25">
      <c r="B909" s="237"/>
      <c r="C909" s="238"/>
      <c r="D909" s="217" t="s">
        <v>149</v>
      </c>
      <c r="E909" s="239" t="s">
        <v>1</v>
      </c>
      <c r="F909" s="240" t="s">
        <v>155</v>
      </c>
      <c r="G909" s="238"/>
      <c r="H909" s="241">
        <v>46</v>
      </c>
      <c r="I909" s="242"/>
      <c r="J909" s="238"/>
      <c r="K909" s="238"/>
      <c r="L909" s="243"/>
      <c r="M909" s="244"/>
      <c r="N909" s="245"/>
      <c r="O909" s="245"/>
      <c r="P909" s="245"/>
      <c r="Q909" s="245"/>
      <c r="R909" s="245"/>
      <c r="S909" s="245"/>
      <c r="T909" s="246"/>
      <c r="AT909" s="247" t="s">
        <v>149</v>
      </c>
      <c r="AU909" s="247" t="s">
        <v>84</v>
      </c>
      <c r="AV909" s="15" t="s">
        <v>147</v>
      </c>
      <c r="AW909" s="15" t="s">
        <v>31</v>
      </c>
      <c r="AX909" s="15" t="s">
        <v>82</v>
      </c>
      <c r="AY909" s="247" t="s">
        <v>140</v>
      </c>
    </row>
    <row r="910" spans="1:65" s="2" customFormat="1" ht="16.5" customHeight="1">
      <c r="A910" s="35"/>
      <c r="B910" s="36"/>
      <c r="C910" s="201" t="s">
        <v>931</v>
      </c>
      <c r="D910" s="201" t="s">
        <v>143</v>
      </c>
      <c r="E910" s="202" t="s">
        <v>932</v>
      </c>
      <c r="F910" s="203" t="s">
        <v>933</v>
      </c>
      <c r="G910" s="204" t="s">
        <v>386</v>
      </c>
      <c r="H910" s="205">
        <v>1</v>
      </c>
      <c r="I910" s="206"/>
      <c r="J910" s="207">
        <f>ROUND(I910*H910,2)</f>
        <v>0</v>
      </c>
      <c r="K910" s="208"/>
      <c r="L910" s="40"/>
      <c r="M910" s="209" t="s">
        <v>1</v>
      </c>
      <c r="N910" s="210" t="s">
        <v>39</v>
      </c>
      <c r="O910" s="72"/>
      <c r="P910" s="211">
        <f>O910*H910</f>
        <v>0</v>
      </c>
      <c r="Q910" s="211">
        <v>0</v>
      </c>
      <c r="R910" s="211">
        <f>Q910*H910</f>
        <v>0</v>
      </c>
      <c r="S910" s="211">
        <v>0</v>
      </c>
      <c r="T910" s="212">
        <f>S910*H910</f>
        <v>0</v>
      </c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R910" s="213" t="s">
        <v>903</v>
      </c>
      <c r="AT910" s="213" t="s">
        <v>143</v>
      </c>
      <c r="AU910" s="213" t="s">
        <v>84</v>
      </c>
      <c r="AY910" s="18" t="s">
        <v>140</v>
      </c>
      <c r="BE910" s="214">
        <f>IF(N910="základní",J910,0)</f>
        <v>0</v>
      </c>
      <c r="BF910" s="214">
        <f>IF(N910="snížená",J910,0)</f>
        <v>0</v>
      </c>
      <c r="BG910" s="214">
        <f>IF(N910="zákl. přenesená",J910,0)</f>
        <v>0</v>
      </c>
      <c r="BH910" s="214">
        <f>IF(N910="sníž. přenesená",J910,0)</f>
        <v>0</v>
      </c>
      <c r="BI910" s="214">
        <f>IF(N910="nulová",J910,0)</f>
        <v>0</v>
      </c>
      <c r="BJ910" s="18" t="s">
        <v>82</v>
      </c>
      <c r="BK910" s="214">
        <f>ROUND(I910*H910,2)</f>
        <v>0</v>
      </c>
      <c r="BL910" s="18" t="s">
        <v>903</v>
      </c>
      <c r="BM910" s="213" t="s">
        <v>934</v>
      </c>
    </row>
    <row r="911" spans="1:65" s="12" customFormat="1" ht="22.9" customHeight="1">
      <c r="B911" s="185"/>
      <c r="C911" s="186"/>
      <c r="D911" s="187" t="s">
        <v>73</v>
      </c>
      <c r="E911" s="199" t="s">
        <v>935</v>
      </c>
      <c r="F911" s="199" t="s">
        <v>936</v>
      </c>
      <c r="G911" s="186"/>
      <c r="H911" s="186"/>
      <c r="I911" s="189"/>
      <c r="J911" s="200">
        <f>BK911</f>
        <v>0</v>
      </c>
      <c r="K911" s="186"/>
      <c r="L911" s="191"/>
      <c r="M911" s="192"/>
      <c r="N911" s="193"/>
      <c r="O911" s="193"/>
      <c r="P911" s="194">
        <f>P912</f>
        <v>0</v>
      </c>
      <c r="Q911" s="193"/>
      <c r="R911" s="194">
        <f>R912</f>
        <v>0</v>
      </c>
      <c r="S911" s="193"/>
      <c r="T911" s="195">
        <f>T912</f>
        <v>0</v>
      </c>
      <c r="AR911" s="196" t="s">
        <v>177</v>
      </c>
      <c r="AT911" s="197" t="s">
        <v>73</v>
      </c>
      <c r="AU911" s="197" t="s">
        <v>82</v>
      </c>
      <c r="AY911" s="196" t="s">
        <v>140</v>
      </c>
      <c r="BK911" s="198">
        <f>BK912</f>
        <v>0</v>
      </c>
    </row>
    <row r="912" spans="1:65" s="2" customFormat="1" ht="16.5" customHeight="1">
      <c r="A912" s="35"/>
      <c r="B912" s="36"/>
      <c r="C912" s="201" t="s">
        <v>937</v>
      </c>
      <c r="D912" s="201" t="s">
        <v>143</v>
      </c>
      <c r="E912" s="202" t="s">
        <v>938</v>
      </c>
      <c r="F912" s="203" t="s">
        <v>939</v>
      </c>
      <c r="G912" s="204" t="s">
        <v>386</v>
      </c>
      <c r="H912" s="205">
        <v>1</v>
      </c>
      <c r="I912" s="206"/>
      <c r="J912" s="207">
        <f>ROUND(I912*H912,2)</f>
        <v>0</v>
      </c>
      <c r="K912" s="208"/>
      <c r="L912" s="40"/>
      <c r="M912" s="209" t="s">
        <v>1</v>
      </c>
      <c r="N912" s="210" t="s">
        <v>39</v>
      </c>
      <c r="O912" s="72"/>
      <c r="P912" s="211">
        <f>O912*H912</f>
        <v>0</v>
      </c>
      <c r="Q912" s="211">
        <v>0</v>
      </c>
      <c r="R912" s="211">
        <f>Q912*H912</f>
        <v>0</v>
      </c>
      <c r="S912" s="211">
        <v>0</v>
      </c>
      <c r="T912" s="212">
        <f>S912*H912</f>
        <v>0</v>
      </c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R912" s="213" t="s">
        <v>903</v>
      </c>
      <c r="AT912" s="213" t="s">
        <v>143</v>
      </c>
      <c r="AU912" s="213" t="s">
        <v>84</v>
      </c>
      <c r="AY912" s="18" t="s">
        <v>140</v>
      </c>
      <c r="BE912" s="214">
        <f>IF(N912="základní",J912,0)</f>
        <v>0</v>
      </c>
      <c r="BF912" s="214">
        <f>IF(N912="snížená",J912,0)</f>
        <v>0</v>
      </c>
      <c r="BG912" s="214">
        <f>IF(N912="zákl. přenesená",J912,0)</f>
        <v>0</v>
      </c>
      <c r="BH912" s="214">
        <f>IF(N912="sníž. přenesená",J912,0)</f>
        <v>0</v>
      </c>
      <c r="BI912" s="214">
        <f>IF(N912="nulová",J912,0)</f>
        <v>0</v>
      </c>
      <c r="BJ912" s="18" t="s">
        <v>82</v>
      </c>
      <c r="BK912" s="214">
        <f>ROUND(I912*H912,2)</f>
        <v>0</v>
      </c>
      <c r="BL912" s="18" t="s">
        <v>903</v>
      </c>
      <c r="BM912" s="213" t="s">
        <v>940</v>
      </c>
    </row>
    <row r="913" spans="1:65" s="12" customFormat="1" ht="22.9" customHeight="1">
      <c r="B913" s="185"/>
      <c r="C913" s="186"/>
      <c r="D913" s="187" t="s">
        <v>73</v>
      </c>
      <c r="E913" s="199" t="s">
        <v>941</v>
      </c>
      <c r="F913" s="199" t="s">
        <v>942</v>
      </c>
      <c r="G913" s="186"/>
      <c r="H913" s="186"/>
      <c r="I913" s="189"/>
      <c r="J913" s="200">
        <f>BK913</f>
        <v>0</v>
      </c>
      <c r="K913" s="186"/>
      <c r="L913" s="191"/>
      <c r="M913" s="192"/>
      <c r="N913" s="193"/>
      <c r="O913" s="193"/>
      <c r="P913" s="194">
        <f>P914</f>
        <v>0</v>
      </c>
      <c r="Q913" s="193"/>
      <c r="R913" s="194">
        <f>R914</f>
        <v>0</v>
      </c>
      <c r="S913" s="193"/>
      <c r="T913" s="195">
        <f>T914</f>
        <v>0</v>
      </c>
      <c r="AR913" s="196" t="s">
        <v>177</v>
      </c>
      <c r="AT913" s="197" t="s">
        <v>73</v>
      </c>
      <c r="AU913" s="197" t="s">
        <v>82</v>
      </c>
      <c r="AY913" s="196" t="s">
        <v>140</v>
      </c>
      <c r="BK913" s="198">
        <f>BK914</f>
        <v>0</v>
      </c>
    </row>
    <row r="914" spans="1:65" s="2" customFormat="1" ht="16.5" customHeight="1">
      <c r="A914" s="35"/>
      <c r="B914" s="36"/>
      <c r="C914" s="201" t="s">
        <v>943</v>
      </c>
      <c r="D914" s="201" t="s">
        <v>143</v>
      </c>
      <c r="E914" s="202" t="s">
        <v>944</v>
      </c>
      <c r="F914" s="203" t="s">
        <v>945</v>
      </c>
      <c r="G914" s="204" t="s">
        <v>386</v>
      </c>
      <c r="H914" s="205">
        <v>1</v>
      </c>
      <c r="I914" s="206"/>
      <c r="J914" s="207">
        <f>ROUND(I914*H914,2)</f>
        <v>0</v>
      </c>
      <c r="K914" s="208"/>
      <c r="L914" s="40"/>
      <c r="M914" s="209" t="s">
        <v>1</v>
      </c>
      <c r="N914" s="210" t="s">
        <v>39</v>
      </c>
      <c r="O914" s="72"/>
      <c r="P914" s="211">
        <f>O914*H914</f>
        <v>0</v>
      </c>
      <c r="Q914" s="211">
        <v>0</v>
      </c>
      <c r="R914" s="211">
        <f>Q914*H914</f>
        <v>0</v>
      </c>
      <c r="S914" s="211">
        <v>0</v>
      </c>
      <c r="T914" s="212">
        <f>S914*H914</f>
        <v>0</v>
      </c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R914" s="213" t="s">
        <v>903</v>
      </c>
      <c r="AT914" s="213" t="s">
        <v>143</v>
      </c>
      <c r="AU914" s="213" t="s">
        <v>84</v>
      </c>
      <c r="AY914" s="18" t="s">
        <v>140</v>
      </c>
      <c r="BE914" s="214">
        <f>IF(N914="základní",J914,0)</f>
        <v>0</v>
      </c>
      <c r="BF914" s="214">
        <f>IF(N914="snížená",J914,0)</f>
        <v>0</v>
      </c>
      <c r="BG914" s="214">
        <f>IF(N914="zákl. přenesená",J914,0)</f>
        <v>0</v>
      </c>
      <c r="BH914" s="214">
        <f>IF(N914="sníž. přenesená",J914,0)</f>
        <v>0</v>
      </c>
      <c r="BI914" s="214">
        <f>IF(N914="nulová",J914,0)</f>
        <v>0</v>
      </c>
      <c r="BJ914" s="18" t="s">
        <v>82</v>
      </c>
      <c r="BK914" s="214">
        <f>ROUND(I914*H914,2)</f>
        <v>0</v>
      </c>
      <c r="BL914" s="18" t="s">
        <v>903</v>
      </c>
      <c r="BM914" s="213" t="s">
        <v>946</v>
      </c>
    </row>
    <row r="915" spans="1:65" s="12" customFormat="1" ht="22.9" customHeight="1">
      <c r="B915" s="185"/>
      <c r="C915" s="186"/>
      <c r="D915" s="187" t="s">
        <v>73</v>
      </c>
      <c r="E915" s="199" t="s">
        <v>947</v>
      </c>
      <c r="F915" s="199" t="s">
        <v>948</v>
      </c>
      <c r="G915" s="186"/>
      <c r="H915" s="186"/>
      <c r="I915" s="189"/>
      <c r="J915" s="200">
        <f>BK915</f>
        <v>0</v>
      </c>
      <c r="K915" s="186"/>
      <c r="L915" s="191"/>
      <c r="M915" s="192"/>
      <c r="N915" s="193"/>
      <c r="O915" s="193"/>
      <c r="P915" s="194">
        <f>P916</f>
        <v>0</v>
      </c>
      <c r="Q915" s="193"/>
      <c r="R915" s="194">
        <f>R916</f>
        <v>0</v>
      </c>
      <c r="S915" s="193"/>
      <c r="T915" s="195">
        <f>T916</f>
        <v>0</v>
      </c>
      <c r="AR915" s="196" t="s">
        <v>177</v>
      </c>
      <c r="AT915" s="197" t="s">
        <v>73</v>
      </c>
      <c r="AU915" s="197" t="s">
        <v>82</v>
      </c>
      <c r="AY915" s="196" t="s">
        <v>140</v>
      </c>
      <c r="BK915" s="198">
        <f>BK916</f>
        <v>0</v>
      </c>
    </row>
    <row r="916" spans="1:65" s="2" customFormat="1" ht="16.5" customHeight="1">
      <c r="A916" s="35"/>
      <c r="B916" s="36"/>
      <c r="C916" s="201" t="s">
        <v>949</v>
      </c>
      <c r="D916" s="201" t="s">
        <v>143</v>
      </c>
      <c r="E916" s="202" t="s">
        <v>950</v>
      </c>
      <c r="F916" s="203" t="s">
        <v>951</v>
      </c>
      <c r="G916" s="204" t="s">
        <v>386</v>
      </c>
      <c r="H916" s="205">
        <v>1</v>
      </c>
      <c r="I916" s="206"/>
      <c r="J916" s="207">
        <f>ROUND(I916*H916,2)</f>
        <v>0</v>
      </c>
      <c r="K916" s="208"/>
      <c r="L916" s="40"/>
      <c r="M916" s="270" t="s">
        <v>1</v>
      </c>
      <c r="N916" s="271" t="s">
        <v>39</v>
      </c>
      <c r="O916" s="272"/>
      <c r="P916" s="273">
        <f>O916*H916</f>
        <v>0</v>
      </c>
      <c r="Q916" s="273">
        <v>0</v>
      </c>
      <c r="R916" s="273">
        <f>Q916*H916</f>
        <v>0</v>
      </c>
      <c r="S916" s="273">
        <v>0</v>
      </c>
      <c r="T916" s="274">
        <f>S916*H916</f>
        <v>0</v>
      </c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R916" s="213" t="s">
        <v>903</v>
      </c>
      <c r="AT916" s="213" t="s">
        <v>143</v>
      </c>
      <c r="AU916" s="213" t="s">
        <v>84</v>
      </c>
      <c r="AY916" s="18" t="s">
        <v>140</v>
      </c>
      <c r="BE916" s="214">
        <f>IF(N916="základní",J916,0)</f>
        <v>0</v>
      </c>
      <c r="BF916" s="214">
        <f>IF(N916="snížená",J916,0)</f>
        <v>0</v>
      </c>
      <c r="BG916" s="214">
        <f>IF(N916="zákl. přenesená",J916,0)</f>
        <v>0</v>
      </c>
      <c r="BH916" s="214">
        <f>IF(N916="sníž. přenesená",J916,0)</f>
        <v>0</v>
      </c>
      <c r="BI916" s="214">
        <f>IF(N916="nulová",J916,0)</f>
        <v>0</v>
      </c>
      <c r="BJ916" s="18" t="s">
        <v>82</v>
      </c>
      <c r="BK916" s="214">
        <f>ROUND(I916*H916,2)</f>
        <v>0</v>
      </c>
      <c r="BL916" s="18" t="s">
        <v>903</v>
      </c>
      <c r="BM916" s="213" t="s">
        <v>952</v>
      </c>
    </row>
    <row r="917" spans="1:65" s="2" customFormat="1" ht="6.95" customHeight="1">
      <c r="A917" s="35"/>
      <c r="B917" s="55"/>
      <c r="C917" s="56"/>
      <c r="D917" s="56"/>
      <c r="E917" s="56"/>
      <c r="F917" s="56"/>
      <c r="G917" s="56"/>
      <c r="H917" s="56"/>
      <c r="I917" s="149"/>
      <c r="J917" s="56"/>
      <c r="K917" s="56"/>
      <c r="L917" s="40"/>
      <c r="M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</row>
  </sheetData>
  <sheetProtection algorithmName="SHA-512" hashValue="iogUNpdKxZkTTxLTGAEfJDUoQLsnVVYkjpUSeWBRvS9XlhxruRzUFfVmf56MtkkBLZ1LDKwaEvGM/p0TY9OYbw==" saltValue="1ar3xD+I4wNsvZbhWia7mh9qt3gj/PBpI+bHJdCo9AT6g0MZf09pdo6HawcBZsJRqsEe1yGomygWdnDEDEpTaw==" spinCount="100000" sheet="1" objects="1" scenarios="1" formatColumns="0" formatRows="0" autoFilter="0"/>
  <autoFilter ref="C140:K916" xr:uid="{00000000-0009-0000-0000-000001000000}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1914a - Oprava střechy od...</vt:lpstr>
      <vt:lpstr>'1914a - Oprava střechy od...'!Názvy_tisku</vt:lpstr>
      <vt:lpstr>'Rekapitulace stavby'!Názvy_tisku</vt:lpstr>
      <vt:lpstr>'1914a - Oprava střechy od...'!Oblast_tisku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SVUB\jsvub</dc:creator>
  <cp:lastModifiedBy>jsvub</cp:lastModifiedBy>
  <dcterms:created xsi:type="dcterms:W3CDTF">2020-02-17T12:51:35Z</dcterms:created>
  <dcterms:modified xsi:type="dcterms:W3CDTF">2020-02-17T12:54:18Z</dcterms:modified>
</cp:coreProperties>
</file>